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601" activeTab="0"/>
  </bookViews>
  <sheets>
    <sheet name="Instructions" sheetId="1" r:id="rId1"/>
    <sheet name="Results" sheetId="2" r:id="rId2"/>
    <sheet name="Solver" sheetId="3" r:id="rId3"/>
    <sheet name="Cattle Data" sheetId="4" r:id="rId4"/>
    <sheet name="FeedStuffs Data" sheetId="5" r:id="rId5"/>
  </sheets>
  <definedNames>
    <definedName name="_xlnm.Print_Area" localSheetId="1">'Results'!$A$1:$O$55</definedName>
    <definedName name="solver_adj" localSheetId="1" hidden="1">'Results'!$Q$1:$BN$1</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bd" localSheetId="1" hidden="1">2</definedName>
    <definedName name="solver_itr" localSheetId="1" hidden="1">1000</definedName>
    <definedName name="solver_lhs1" localSheetId="1" hidden="1">'Results'!$BP$1</definedName>
    <definedName name="solver_lhs2" localSheetId="1" hidden="1">'Results'!$Q$1:$BN$1</definedName>
    <definedName name="solver_lhs3" localSheetId="1" hidden="1">'Results'!$M$51:$M$53</definedName>
    <definedName name="solver_lhs4" localSheetId="1" hidden="1">'Results'!$M$5:$M$6</definedName>
    <definedName name="solver_lhs5" localSheetId="1" hidden="1">'Results'!$M$8:$M$12</definedName>
    <definedName name="solver_lhs6" localSheetId="1" hidden="1">'Results'!$M$14:$M$25</definedName>
    <definedName name="solver_lhs7" localSheetId="1" hidden="1">'Results'!$M$27:$M$34</definedName>
    <definedName name="solver_lhs8" localSheetId="1" hidden="1">'Results'!$M$36:$M$49</definedName>
    <definedName name="solver_lhs9" localSheetId="1" hidden="1">'Results'!$Q$55:$BN$55</definedName>
    <definedName name="solver_lin" localSheetId="1" hidden="1">1</definedName>
    <definedName name="solver_lva" localSheetId="1" hidden="1">2</definedName>
    <definedName name="solver_mip" localSheetId="1" hidden="1">5000</definedName>
    <definedName name="solver_mni" localSheetId="1" hidden="1">30</definedName>
    <definedName name="solver_mrt" localSheetId="1" hidden="1">0.075</definedName>
    <definedName name="solver_neg" localSheetId="1" hidden="1">1</definedName>
    <definedName name="solver_nod" localSheetId="1" hidden="1">5000</definedName>
    <definedName name="solver_num" localSheetId="1" hidden="1">9</definedName>
    <definedName name="solver_nwt" localSheetId="1" hidden="1">1</definedName>
    <definedName name="solver_ofx" localSheetId="1" hidden="1">2</definedName>
    <definedName name="solver_opt" localSheetId="1" hidden="1">'Results'!$D$3</definedName>
    <definedName name="solver_piv" localSheetId="1" hidden="1">0.000001</definedName>
    <definedName name="solver_pre" localSheetId="1" hidden="1">0.000001</definedName>
    <definedName name="solver_pro" localSheetId="1" hidden="1">2</definedName>
    <definedName name="solver_rbv" localSheetId="1" hidden="1">1</definedName>
    <definedName name="solver_red" localSheetId="1" hidden="1">0.000001</definedName>
    <definedName name="solver_rel1" localSheetId="1" hidden="1">2</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1</definedName>
    <definedName name="solver_rel7" localSheetId="1" hidden="1">1</definedName>
    <definedName name="solver_rel8" localSheetId="1" hidden="1">1</definedName>
    <definedName name="solver_rel9" localSheetId="1" hidden="1">1</definedName>
    <definedName name="solver_reo" localSheetId="1" hidden="1">2</definedName>
    <definedName name="solver_rep" localSheetId="1" hidden="1">2</definedName>
    <definedName name="solver_rhs1" localSheetId="1" hidden="1">1</definedName>
    <definedName name="solver_rhs2" localSheetId="1" hidden="1">'Results'!$Q$57:$BN$57</definedName>
    <definedName name="solver_rhs3" localSheetId="1" hidden="1">'Results'!$O$51:$O$53</definedName>
    <definedName name="solver_rhs4" localSheetId="1" hidden="1">'Results'!$O$5:$O$6</definedName>
    <definedName name="solver_rhs5" localSheetId="1" hidden="1">'Results'!$O$8:$O$12</definedName>
    <definedName name="solver_rhs6" localSheetId="1" hidden="1">'Results'!$O$14:$O$25</definedName>
    <definedName name="solver_rhs7" localSheetId="1" hidden="1">'Results'!$O$27:$O$34</definedName>
    <definedName name="solver_rhs8" localSheetId="1" hidden="1">'Results'!$O$36:$O$49</definedName>
    <definedName name="solver_rhs9" localSheetId="1" hidden="1">'Results'!$Q$1:$BN$1</definedName>
    <definedName name="solver_rlx" localSheetId="1" hidden="1">2</definedName>
    <definedName name="solver_scl" localSheetId="1" hidden="1">2</definedName>
    <definedName name="solver_sho" localSheetId="1" hidden="1">2</definedName>
    <definedName name="solver_ssz" localSheetId="1" hidden="1">100</definedName>
    <definedName name="solver_std" localSheetId="1" hidden="1">0</definedName>
    <definedName name="solver_tim" localSheetId="1" hidden="1">100</definedName>
    <definedName name="solver_tol" localSheetId="1" hidden="1">0.0005</definedName>
    <definedName name="solver_typ" localSheetId="1" hidden="1">2</definedName>
    <definedName name="solver_val" localSheetId="1" hidden="1">0</definedName>
    <definedName name="solver_ver" localSheetId="1" hidden="1">2</definedName>
  </definedNames>
  <calcPr fullCalcOnLoad="1"/>
</workbook>
</file>

<file path=xl/sharedStrings.xml><?xml version="1.0" encoding="utf-8"?>
<sst xmlns="http://schemas.openxmlformats.org/spreadsheetml/2006/main" count="962" uniqueCount="197">
  <si>
    <r>
      <t xml:space="preserve">Daily Nutrient Requirements </t>
    </r>
    <r>
      <rPr>
        <sz val="10"/>
        <rFont val="Arial"/>
        <family val="2"/>
      </rPr>
      <t>(Check Box to Solve For)</t>
    </r>
  </si>
  <si>
    <t xml:space="preserve">  </t>
  </si>
  <si>
    <t xml:space="preserve">  Mineral Elements</t>
  </si>
  <si>
    <t>Calcium (%)</t>
  </si>
  <si>
    <t>Sodium (%)</t>
  </si>
  <si>
    <t>Chlorine (%)</t>
  </si>
  <si>
    <t>Magnesium (%)</t>
  </si>
  <si>
    <t>Vitamins</t>
  </si>
  <si>
    <r>
      <t>FeedStuffs</t>
    </r>
    <r>
      <rPr>
        <sz val="10"/>
        <rFont val="Arial"/>
        <family val="0"/>
      </rPr>
      <t xml:space="preserve"> (Click to Use)</t>
    </r>
  </si>
  <si>
    <t>Barley Grain</t>
  </si>
  <si>
    <t>Corn Grain</t>
  </si>
  <si>
    <t>Feedstuffs</t>
  </si>
  <si>
    <t>General</t>
  </si>
  <si>
    <t>Digestable Engery Intake (kcal/kg)</t>
  </si>
  <si>
    <t>Crude Protein %</t>
  </si>
  <si>
    <t>Ether Extract %</t>
  </si>
  <si>
    <t>Dry Matter %</t>
  </si>
  <si>
    <t>Cost/ton</t>
  </si>
  <si>
    <t>Ration</t>
  </si>
  <si>
    <t xml:space="preserve">Percent </t>
  </si>
  <si>
    <t>Lbs/ton</t>
  </si>
  <si>
    <t>Min</t>
  </si>
  <si>
    <t>Min Use</t>
  </si>
  <si>
    <t>Max Use</t>
  </si>
  <si>
    <t>Max</t>
  </si>
  <si>
    <t>Total Digestable Nutrients (%)</t>
  </si>
  <si>
    <t>Ash (%)</t>
  </si>
  <si>
    <t>Cell Walls (%)</t>
  </si>
  <si>
    <t>Acid Detergent Fiber (%)</t>
  </si>
  <si>
    <t>Cellulose (%)</t>
  </si>
  <si>
    <t>Lignin (%)</t>
  </si>
  <si>
    <t>Phosphorus (%)</t>
  </si>
  <si>
    <t>Sulfer (%)</t>
  </si>
  <si>
    <t>Cobalt (mg/kg)</t>
  </si>
  <si>
    <t>Copper (mg/kg)</t>
  </si>
  <si>
    <t>Iodine (mg/kg)</t>
  </si>
  <si>
    <t>Iron (mg/kg)</t>
  </si>
  <si>
    <t>Manganese (mg/kg)</t>
  </si>
  <si>
    <t>Selenium (mg/kg)</t>
  </si>
  <si>
    <t>Zinc (mg/kg)</t>
  </si>
  <si>
    <t>Carotene (IU/kg)</t>
  </si>
  <si>
    <t>Crude Fiber (%)</t>
  </si>
  <si>
    <t xml:space="preserve">    0.5 lb. Daily Gain</t>
  </si>
  <si>
    <t xml:space="preserve">    1.0 lb. Daily Gain</t>
  </si>
  <si>
    <t xml:space="preserve">    1.5 lb. Daily Gain</t>
  </si>
  <si>
    <t xml:space="preserve">    2.0 lb. Daily Gain</t>
  </si>
  <si>
    <t>Animal</t>
  </si>
  <si>
    <t>Lb. Gain/Day</t>
  </si>
  <si>
    <t xml:space="preserve">    1,100 lbs.</t>
  </si>
  <si>
    <t>Select Animal Size (If Applicable):</t>
  </si>
  <si>
    <t>Select Target Daily Gain (If Applicable):</t>
  </si>
  <si>
    <t>Enter Animal</t>
  </si>
  <si>
    <t>Select Target Daily Growth (If Applicable):</t>
  </si>
  <si>
    <t>Select Cattle</t>
  </si>
  <si>
    <t xml:space="preserve">    1,300 lbs.</t>
  </si>
  <si>
    <t xml:space="preserve">    1,400 lbs.</t>
  </si>
  <si>
    <t xml:space="preserve">    1,500 lbs.</t>
  </si>
  <si>
    <t xml:space="preserve">    1,600 lbs.</t>
  </si>
  <si>
    <t xml:space="preserve">    1,700 lbs.</t>
  </si>
  <si>
    <t xml:space="preserve">    1,800 lbs.</t>
  </si>
  <si>
    <t xml:space="preserve">    1,900 lbs.</t>
  </si>
  <si>
    <t xml:space="preserve">    2,000 lbs.</t>
  </si>
  <si>
    <t xml:space="preserve">    2,100 lbs.</t>
  </si>
  <si>
    <t xml:space="preserve">    2,200 lbs.</t>
  </si>
  <si>
    <t>Size</t>
  </si>
  <si>
    <t>Bulls</t>
  </si>
  <si>
    <t>Select Animal Size</t>
  </si>
  <si>
    <t>row</t>
  </si>
  <si>
    <t>gains</t>
  </si>
  <si>
    <t>sizes</t>
  </si>
  <si>
    <t>Select Target Gain Rate</t>
  </si>
  <si>
    <t>Column</t>
  </si>
  <si>
    <t>Row</t>
  </si>
  <si>
    <t xml:space="preserve">    Maintenance  Ration </t>
  </si>
  <si>
    <t># of Cattle 1 Ton can Feed</t>
  </si>
  <si>
    <t>Dry Matter Intake (lbs)</t>
  </si>
  <si>
    <t>Hemicellulose (%)</t>
  </si>
  <si>
    <t>Potasium (%)</t>
  </si>
  <si>
    <t>Crude Protein (lbs)</t>
  </si>
  <si>
    <t>Digestable Engery Intake (Mcal/kg)</t>
  </si>
  <si>
    <t>Dry Matter</t>
  </si>
  <si>
    <t>Energy</t>
  </si>
  <si>
    <t>Protein</t>
  </si>
  <si>
    <t>Other</t>
  </si>
  <si>
    <t>Minerals</t>
  </si>
  <si>
    <t>N/A</t>
  </si>
  <si>
    <t>* Nutrient Need Solved for</t>
  </si>
  <si>
    <t>Crude Protein (%)</t>
  </si>
  <si>
    <t>Ether Extract (%)</t>
  </si>
  <si>
    <t>Dry Matter (%)</t>
  </si>
  <si>
    <t>Alfalfa - Hay - Early Bloom</t>
  </si>
  <si>
    <t>Alfalfa - Hay - Mid Bloom</t>
  </si>
  <si>
    <t>Alfalfa - Silage - Early Bloom</t>
  </si>
  <si>
    <t>Alfalfa - Silage - Mid Bloom</t>
  </si>
  <si>
    <t>Barley Silage</t>
  </si>
  <si>
    <t>Brewers Grains - Dehy</t>
  </si>
  <si>
    <t>Brewers Grains - Wet</t>
  </si>
  <si>
    <t>Corn Distillers - Dehy</t>
  </si>
  <si>
    <t>Corn Gluten 60% Protein</t>
  </si>
  <si>
    <t>Corn - High Moisture Grain</t>
  </si>
  <si>
    <t>Cotton Seeds</t>
  </si>
  <si>
    <t>Animal Fat</t>
  </si>
  <si>
    <t>Vegetable Oil</t>
  </si>
  <si>
    <t>Oat Grain</t>
  </si>
  <si>
    <t>Soybeans</t>
  </si>
  <si>
    <t>Urea</t>
  </si>
  <si>
    <t xml:space="preserve">Wheat </t>
  </si>
  <si>
    <t>Alfalfa - Silage - Full Bloom</t>
  </si>
  <si>
    <t>Corn Silage</t>
  </si>
  <si>
    <t>Daily Ration Cost</t>
  </si>
  <si>
    <t>Limestone</t>
  </si>
  <si>
    <t>Dry Matter Feed Cost/ton</t>
  </si>
  <si>
    <t>Actual Feed Cost/ton</t>
  </si>
  <si>
    <t>Pregnant Heifers</t>
  </si>
  <si>
    <t>Beef Cows</t>
  </si>
  <si>
    <t>Bull Ration</t>
  </si>
  <si>
    <t>General Heifers and Steers</t>
  </si>
  <si>
    <t>Growing Bulls</t>
  </si>
  <si>
    <t xml:space="preserve">    1.1 lb. Daily Gain</t>
  </si>
  <si>
    <t xml:space="preserve">    2.2 lb. Daily Gain</t>
  </si>
  <si>
    <t xml:space="preserve">    3.3 lb. Daily Gain</t>
  </si>
  <si>
    <t xml:space="preserve">    4.4 lb. Daily Gain</t>
  </si>
  <si>
    <t xml:space="preserve">    5.5 lb. Daily Gain</t>
  </si>
  <si>
    <t xml:space="preserve">    440 lbs.</t>
  </si>
  <si>
    <t xml:space="preserve">    550 lbs.</t>
  </si>
  <si>
    <t xml:space="preserve">    660 lbs.</t>
  </si>
  <si>
    <t xml:space="preserve">    770 lbs.</t>
  </si>
  <si>
    <t xml:space="preserve">    880 lbs.</t>
  </si>
  <si>
    <t xml:space="preserve">    990 lbs.</t>
  </si>
  <si>
    <t xml:space="preserve">    1,750 lbs.</t>
  </si>
  <si>
    <t>Months Since Conception</t>
  </si>
  <si>
    <t>Months Since Calving</t>
  </si>
  <si>
    <t xml:space="preserve">    0.7 lb. Daily Gain</t>
  </si>
  <si>
    <t xml:space="preserve">    3.0 lb. Daily Gain</t>
  </si>
  <si>
    <t xml:space="preserve">    3.7 lb. Daily Gain</t>
  </si>
  <si>
    <t xml:space="preserve">    4.1 lb. Daily Gain</t>
  </si>
  <si>
    <t>Matabolizable Energy Intake (Mcal/kg)</t>
  </si>
  <si>
    <t>Net Maintenance Energy (Mcal/kg)</t>
  </si>
  <si>
    <t>Net Growth Energy (Mcal/kg)</t>
  </si>
  <si>
    <t>Methionine (%)</t>
  </si>
  <si>
    <t>Lysine (%)</t>
  </si>
  <si>
    <t>Arginine (%)</t>
  </si>
  <si>
    <t>Thronine (%)</t>
  </si>
  <si>
    <t>Leucine (%)</t>
  </si>
  <si>
    <t>Isoleucine (%)</t>
  </si>
  <si>
    <t>Valine (%)</t>
  </si>
  <si>
    <t>Histidine (%)</t>
  </si>
  <si>
    <t>Phenylalanine  (%)</t>
  </si>
  <si>
    <t>Tryptophan (%)</t>
  </si>
  <si>
    <t>Carotene (1,000 IU/kg)</t>
  </si>
  <si>
    <t>Vitamin D (1,000 IU/kg)</t>
  </si>
  <si>
    <t>Vitamin E (IU/kg)</t>
  </si>
  <si>
    <t>Dry Matter Intake (kg)</t>
  </si>
  <si>
    <t>Crude Protein (kg)</t>
  </si>
  <si>
    <t>Matabolizable Energy Intake (Mcal/Day)</t>
  </si>
  <si>
    <t>Net Maintenance Energy (Mcal/Day)</t>
  </si>
  <si>
    <t>Net Growth Energy (Mcal/Day)</t>
  </si>
  <si>
    <t>Ration Minimums</t>
  </si>
  <si>
    <t>NRC Recommended</t>
  </si>
  <si>
    <t xml:space="preserve">User Value </t>
  </si>
  <si>
    <t>(Enter 0 for NRC Value)</t>
  </si>
  <si>
    <t>None</t>
  </si>
  <si>
    <t>Digestable Engery Intake (Mcal/Day)</t>
  </si>
  <si>
    <t>Solver Value</t>
  </si>
  <si>
    <t>NDF (%)</t>
  </si>
  <si>
    <t>Lignin (% NDF)</t>
  </si>
  <si>
    <t>Ruminal Undegradability (%)</t>
  </si>
  <si>
    <t>Fiber (%)</t>
  </si>
  <si>
    <t>ADF (%)</t>
  </si>
  <si>
    <t>Starch (% Carbohydrates)</t>
  </si>
  <si>
    <t>Alfalfa - Hay - Full Bloom</t>
  </si>
  <si>
    <t>Barley Straw</t>
  </si>
  <si>
    <t>Corn Distillers - Wet</t>
  </si>
  <si>
    <t>Digestable Intake Protain (% CP)</t>
  </si>
  <si>
    <t>Methionine (% CP)</t>
  </si>
  <si>
    <t>Lysine (% CP)</t>
  </si>
  <si>
    <t>Arginine (% CP)</t>
  </si>
  <si>
    <t>Thronine (% CP)</t>
  </si>
  <si>
    <t>Leucine (% C)</t>
  </si>
  <si>
    <t>Isoleucine (% CP)</t>
  </si>
  <si>
    <t>Valine (% CP)</t>
  </si>
  <si>
    <t>Histidine (% CP)</t>
  </si>
  <si>
    <t>Phenylalanine  (% CP)</t>
  </si>
  <si>
    <t>Tryptophan (% CP)</t>
  </si>
  <si>
    <t>Oat Silage</t>
  </si>
  <si>
    <t>Soybean Meal 44% Protein</t>
  </si>
  <si>
    <t>Wheat Silage</t>
  </si>
  <si>
    <t>Roasted Soybeans</t>
  </si>
  <si>
    <t>Di-Cal</t>
  </si>
  <si>
    <t>DM</t>
  </si>
  <si>
    <t>Price</t>
  </si>
  <si>
    <t>DM Price</t>
  </si>
  <si>
    <t>Net Maintenance Energy (Mcal/day)</t>
  </si>
  <si>
    <t>Feed Composition</t>
  </si>
  <si>
    <t>As Prepared</t>
  </si>
  <si>
    <t>% DM</t>
  </si>
  <si>
    <t>Metabolizable Energy Intake (Mcal/Day)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</si>
</sst>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_);_(&quot;$&quot;* \(#,##0.000\);_(&quot;$&quot;* &quot;-&quot;??_);_(@_)"/>
    <numFmt numFmtId="166" formatCode="_(&quot;$&quot;* #,##0.0000_);_(&quot;$&quot;* \(#,##0.0000\);_(&quot;$&quot;* &quot;-&quot;??_);_(@_)"/>
    <numFmt numFmtId="167" formatCode="_(* #,##0.0_);_(* \(#,##0.0\);_(* &quot;-&quot;??_);_(@_)"/>
    <numFmt numFmtId="168" formatCode="_(* #,##0_);_(* \(#,##0\);_(* &quot;-&quot;??_);_(@_)"/>
    <numFmt numFmtId="169" formatCode="_(* #,##0.000_);_(* \(#,##0.000\);_(* &quot;-&quot;??_);_(@_)"/>
    <numFmt numFmtId="170" formatCode="0.0"/>
    <numFmt numFmtId="171" formatCode="_(* #,##0.00000_);_(* \(#,##0.00000\);_(* &quot;-&quot;?????_);_(@_)"/>
    <numFmt numFmtId="172" formatCode="#,##0.0000"/>
    <numFmt numFmtId="173" formatCode="_(* #,##0.0000_);_(* \(#,##0.0000\);_(* &quot;-&quot;??_);_(@_)"/>
    <numFmt numFmtId="174" formatCode="_(&quot;$&quot;* #,##0.0_);_(&quot;$&quot;* \(#,##0.0\);_(&quot;$&quot;* &quot;-&quot;??_);_(@_)"/>
    <numFmt numFmtId="175" formatCode="_(&quot;$&quot;* #,##0_);_(&quot;$&quot;* \(#,##0\);_(&quot;$&quot;* &quot;-&quot;??_);_(@_)"/>
    <numFmt numFmtId="176" formatCode="0.000%"/>
    <numFmt numFmtId="177" formatCode="0.0000%"/>
  </numFmts>
  <fonts count="5">
    <font>
      <sz val="10"/>
      <name val="Arial"/>
      <family val="0"/>
    </font>
    <font>
      <b/>
      <sz val="10"/>
      <name val="Arial"/>
      <family val="2"/>
    </font>
    <font>
      <sz val="8"/>
      <name val="Tahoma"/>
      <family val="2"/>
    </font>
    <font>
      <sz val="10"/>
      <color indexed="18"/>
      <name val="Arial"/>
      <family val="0"/>
    </font>
    <font>
      <sz val="8"/>
      <name val="Arial"/>
      <family val="0"/>
    </font>
  </fonts>
  <fills count="9">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9" fontId="0" fillId="0" borderId="0" xfId="19" applyAlignment="1">
      <alignment/>
    </xf>
    <xf numFmtId="10" fontId="0" fillId="0" borderId="0" xfId="19" applyNumberFormat="1" applyAlignment="1">
      <alignment/>
    </xf>
    <xf numFmtId="43" fontId="0" fillId="0" borderId="0" xfId="15"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xf>
    <xf numFmtId="9" fontId="0" fillId="0" borderId="0" xfId="19" applyNumberFormat="1" applyAlignment="1">
      <alignment/>
    </xf>
    <xf numFmtId="0" fontId="1" fillId="0" borderId="0" xfId="0" applyFont="1" applyAlignment="1">
      <alignment horizontal="right"/>
    </xf>
    <xf numFmtId="10" fontId="0" fillId="0" borderId="0" xfId="19" applyNumberFormat="1" applyAlignment="1">
      <alignment wrapText="1"/>
    </xf>
    <xf numFmtId="168" fontId="0" fillId="0" borderId="0" xfId="15" applyNumberFormat="1" applyAlignment="1">
      <alignment/>
    </xf>
    <xf numFmtId="44" fontId="0" fillId="0" borderId="0" xfId="17" applyAlignment="1">
      <alignment/>
    </xf>
    <xf numFmtId="10" fontId="0" fillId="0" borderId="0" xfId="19" applyNumberFormat="1" applyFont="1" applyAlignment="1">
      <alignment wrapText="1"/>
    </xf>
    <xf numFmtId="10" fontId="0" fillId="0" borderId="0" xfId="0" applyNumberFormat="1" applyAlignment="1">
      <alignment/>
    </xf>
    <xf numFmtId="2" fontId="0" fillId="0" borderId="0" xfId="0" applyNumberFormat="1" applyAlignment="1">
      <alignment/>
    </xf>
    <xf numFmtId="0" fontId="0" fillId="0" borderId="0" xfId="0" applyFont="1" applyAlignment="1">
      <alignment/>
    </xf>
    <xf numFmtId="43" fontId="0" fillId="0" borderId="0" xfId="0" applyNumberFormat="1" applyAlignment="1">
      <alignment/>
    </xf>
    <xf numFmtId="0" fontId="0" fillId="2" borderId="0" xfId="0" applyFill="1" applyAlignment="1" applyProtection="1">
      <alignment/>
      <protection locked="0"/>
    </xf>
    <xf numFmtId="3" fontId="0" fillId="0" borderId="0" xfId="0" applyNumberFormat="1" applyAlignment="1">
      <alignment wrapText="1"/>
    </xf>
    <xf numFmtId="3" fontId="0" fillId="0" borderId="0" xfId="0" applyNumberFormat="1" applyAlignment="1">
      <alignment/>
    </xf>
    <xf numFmtId="4" fontId="0" fillId="0" borderId="0" xfId="0" applyNumberFormat="1" applyAlignment="1">
      <alignment wrapText="1"/>
    </xf>
    <xf numFmtId="4" fontId="0" fillId="0" borderId="0" xfId="0" applyNumberFormat="1" applyAlignment="1">
      <alignment/>
    </xf>
    <xf numFmtId="172" fontId="0" fillId="0" borderId="0" xfId="0" applyNumberFormat="1" applyAlignment="1">
      <alignment wrapText="1"/>
    </xf>
    <xf numFmtId="172" fontId="0" fillId="0" borderId="0" xfId="0" applyNumberFormat="1" applyAlignment="1">
      <alignment/>
    </xf>
    <xf numFmtId="170" fontId="0" fillId="0" borderId="0" xfId="0" applyNumberFormat="1" applyAlignment="1">
      <alignment/>
    </xf>
    <xf numFmtId="0" fontId="0" fillId="0" borderId="0" xfId="0" applyNumberFormat="1" applyAlignment="1">
      <alignment/>
    </xf>
    <xf numFmtId="0" fontId="0" fillId="0" borderId="0" xfId="0" applyNumberFormat="1" applyAlignment="1" quotePrefix="1">
      <alignment/>
    </xf>
    <xf numFmtId="0" fontId="1" fillId="0" borderId="0" xfId="0" applyNumberFormat="1" applyFont="1" applyAlignment="1">
      <alignment/>
    </xf>
    <xf numFmtId="0" fontId="0" fillId="0" borderId="0" xfId="0" applyNumberFormat="1" applyFont="1" applyAlignment="1">
      <alignment/>
    </xf>
    <xf numFmtId="43" fontId="0" fillId="0" borderId="0" xfId="15" applyFont="1" applyAlignment="1">
      <alignment/>
    </xf>
    <xf numFmtId="10" fontId="0" fillId="0" borderId="0" xfId="19" applyNumberFormat="1" applyFont="1" applyAlignment="1">
      <alignment/>
    </xf>
    <xf numFmtId="0" fontId="0" fillId="3" borderId="0" xfId="0" applyFill="1" applyAlignment="1">
      <alignment/>
    </xf>
    <xf numFmtId="0" fontId="0" fillId="4" borderId="0" xfId="0" applyFill="1" applyAlignment="1">
      <alignment/>
    </xf>
    <xf numFmtId="0" fontId="1" fillId="0" borderId="0" xfId="0" applyFont="1" applyAlignment="1">
      <alignment horizontal="left"/>
    </xf>
    <xf numFmtId="43" fontId="0" fillId="0" borderId="0" xfId="15" applyNumberFormat="1" applyAlignment="1">
      <alignment/>
    </xf>
    <xf numFmtId="0" fontId="0" fillId="5" borderId="0" xfId="0" applyFill="1" applyAlignment="1">
      <alignment/>
    </xf>
    <xf numFmtId="10" fontId="0" fillId="0" borderId="0" xfId="19" applyNumberFormat="1" applyFill="1" applyAlignment="1">
      <alignment/>
    </xf>
    <xf numFmtId="43" fontId="0" fillId="0" borderId="0" xfId="15" applyNumberFormat="1" applyFill="1" applyAlignment="1">
      <alignment/>
    </xf>
    <xf numFmtId="43" fontId="0" fillId="0" borderId="0" xfId="15" applyNumberFormat="1" applyAlignment="1">
      <alignment wrapText="1"/>
    </xf>
    <xf numFmtId="43" fontId="1" fillId="0" borderId="0" xfId="15" applyNumberFormat="1" applyFont="1" applyAlignment="1">
      <alignment/>
    </xf>
    <xf numFmtId="43" fontId="0" fillId="0" borderId="0" xfId="15" applyNumberFormat="1" applyFont="1" applyAlignment="1">
      <alignment wrapText="1"/>
    </xf>
    <xf numFmtId="44" fontId="0" fillId="0" borderId="0" xfId="17" applyFont="1" applyAlignment="1">
      <alignment/>
    </xf>
    <xf numFmtId="0" fontId="1" fillId="0" borderId="0" xfId="0" applyFont="1" applyFill="1" applyAlignment="1">
      <alignment/>
    </xf>
    <xf numFmtId="43" fontId="0" fillId="0" borderId="0" xfId="15" applyFill="1" applyAlignment="1">
      <alignment/>
    </xf>
    <xf numFmtId="43" fontId="0" fillId="0" borderId="0" xfId="15" applyFont="1" applyFill="1" applyAlignment="1">
      <alignment/>
    </xf>
    <xf numFmtId="10" fontId="0" fillId="0" borderId="0" xfId="19" applyNumberFormat="1" applyFont="1" applyFill="1" applyAlignment="1">
      <alignment/>
    </xf>
    <xf numFmtId="3" fontId="0" fillId="0" borderId="0" xfId="0" applyNumberFormat="1" applyFill="1" applyAlignment="1">
      <alignment/>
    </xf>
    <xf numFmtId="43" fontId="0" fillId="0" borderId="0" xfId="15" applyNumberFormat="1" applyFont="1" applyAlignment="1">
      <alignment/>
    </xf>
    <xf numFmtId="43" fontId="0" fillId="0" borderId="0" xfId="15" applyNumberFormat="1" applyFont="1" applyFill="1" applyAlignment="1">
      <alignment/>
    </xf>
    <xf numFmtId="43" fontId="3" fillId="0" borderId="0" xfId="15" applyFont="1" applyAlignment="1">
      <alignment/>
    </xf>
    <xf numFmtId="10" fontId="3" fillId="0" borderId="0" xfId="19" applyNumberFormat="1" applyFont="1" applyAlignment="1">
      <alignment/>
    </xf>
    <xf numFmtId="0" fontId="0" fillId="0" borderId="0" xfId="0" applyFill="1" applyAlignment="1">
      <alignment vertical="top" wrapText="1"/>
    </xf>
    <xf numFmtId="0" fontId="0" fillId="0" borderId="0" xfId="0" applyFill="1" applyAlignment="1">
      <alignment wrapText="1"/>
    </xf>
    <xf numFmtId="10" fontId="0" fillId="0" borderId="0" xfId="19" applyNumberFormat="1" applyFill="1" applyAlignment="1">
      <alignment wrapText="1"/>
    </xf>
    <xf numFmtId="3" fontId="0" fillId="0" borderId="0" xfId="0" applyNumberFormat="1" applyFill="1" applyAlignment="1">
      <alignment wrapText="1"/>
    </xf>
    <xf numFmtId="43" fontId="0" fillId="0" borderId="0" xfId="15" applyNumberFormat="1" applyFill="1" applyAlignment="1">
      <alignment wrapText="1"/>
    </xf>
    <xf numFmtId="4" fontId="0" fillId="0" borderId="0" xfId="0" applyNumberFormat="1" applyFill="1" applyAlignment="1">
      <alignment wrapText="1"/>
    </xf>
    <xf numFmtId="172" fontId="0" fillId="0" borderId="0" xfId="0" applyNumberFormat="1" applyFill="1" applyAlignment="1">
      <alignment wrapText="1"/>
    </xf>
    <xf numFmtId="43" fontId="0" fillId="6" borderId="0" xfId="15" applyNumberFormat="1" applyFill="1" applyAlignment="1">
      <alignment/>
    </xf>
    <xf numFmtId="43" fontId="0" fillId="6" borderId="0" xfId="15" applyNumberFormat="1" applyFont="1" applyFill="1" applyAlignment="1">
      <alignment/>
    </xf>
    <xf numFmtId="43" fontId="0" fillId="6" borderId="0" xfId="15" applyNumberFormat="1" applyFill="1" applyAlignment="1">
      <alignment wrapText="1"/>
    </xf>
    <xf numFmtId="0" fontId="1" fillId="6" borderId="0" xfId="0" applyFont="1" applyFill="1" applyAlignment="1">
      <alignment/>
    </xf>
    <xf numFmtId="0" fontId="0" fillId="6" borderId="0" xfId="0" applyFill="1" applyAlignment="1">
      <alignment/>
    </xf>
    <xf numFmtId="4" fontId="0" fillId="6" borderId="0" xfId="0" applyNumberFormat="1" applyFill="1" applyAlignment="1">
      <alignment wrapText="1"/>
    </xf>
    <xf numFmtId="4" fontId="0" fillId="6" borderId="0" xfId="0" applyNumberFormat="1" applyFill="1" applyAlignment="1">
      <alignment/>
    </xf>
    <xf numFmtId="10" fontId="0" fillId="5" borderId="0" xfId="19" applyNumberFormat="1" applyFill="1" applyAlignment="1">
      <alignment/>
    </xf>
    <xf numFmtId="10" fontId="0" fillId="5" borderId="0" xfId="19" applyNumberFormat="1" applyFont="1" applyFill="1" applyAlignment="1">
      <alignment/>
    </xf>
    <xf numFmtId="10" fontId="0" fillId="5" borderId="0" xfId="19" applyNumberFormat="1" applyFill="1" applyAlignment="1">
      <alignment wrapText="1"/>
    </xf>
    <xf numFmtId="10" fontId="0" fillId="5" borderId="0" xfId="19" applyNumberFormat="1" applyFont="1" applyFill="1" applyAlignment="1">
      <alignment wrapText="1"/>
    </xf>
    <xf numFmtId="44" fontId="0" fillId="0" borderId="0" xfId="0" applyNumberFormat="1" applyAlignment="1">
      <alignment/>
    </xf>
    <xf numFmtId="0" fontId="1" fillId="7" borderId="0" xfId="0" applyFont="1" applyFill="1" applyAlignment="1">
      <alignment/>
    </xf>
    <xf numFmtId="0" fontId="0" fillId="7" borderId="0" xfId="0" applyFill="1" applyAlignment="1">
      <alignment/>
    </xf>
    <xf numFmtId="0" fontId="1" fillId="8" borderId="0" xfId="0" applyFont="1" applyFill="1" applyAlignment="1">
      <alignment/>
    </xf>
    <xf numFmtId="43" fontId="0" fillId="0" borderId="0" xfId="19" applyNumberFormat="1" applyAlignment="1">
      <alignment/>
    </xf>
    <xf numFmtId="43" fontId="0" fillId="0" borderId="0" xfId="15" applyFont="1" applyAlignment="1">
      <alignment/>
    </xf>
    <xf numFmtId="43" fontId="0" fillId="0" borderId="0" xfId="15" applyAlignment="1" quotePrefix="1">
      <alignment/>
    </xf>
    <xf numFmtId="43" fontId="1" fillId="0" borderId="0" xfId="15" applyFont="1" applyAlignment="1">
      <alignment/>
    </xf>
    <xf numFmtId="0" fontId="0" fillId="0" borderId="0" xfId="15"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10</xdr:col>
      <xdr:colOff>0</xdr:colOff>
      <xdr:row>39</xdr:row>
      <xdr:rowOff>142875</xdr:rowOff>
    </xdr:to>
    <xdr:sp>
      <xdr:nvSpPr>
        <xdr:cNvPr id="1" name="TextBox 1"/>
        <xdr:cNvSpPr txBox="1">
          <a:spLocks noChangeArrowheads="1"/>
        </xdr:cNvSpPr>
      </xdr:nvSpPr>
      <xdr:spPr>
        <a:xfrm>
          <a:off x="19050" y="9525"/>
          <a:ext cx="6076950" cy="644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free Excel beef ration balancing program based on the 2000 Updated National Research Council (NRC) Nutrient Requirements of Beef Cattle specifications.
</a:t>
          </a:r>
          <a:r>
            <a:rPr lang="en-US" cap="none" sz="1000" b="1" i="0" u="none" baseline="0">
              <a:latin typeface="Arial"/>
              <a:ea typeface="Arial"/>
              <a:cs typeface="Arial"/>
            </a:rPr>
            <a:t>To Use This Program</a:t>
          </a:r>
          <a:r>
            <a:rPr lang="en-US" cap="none" sz="1000" b="0" i="0" u="none" baseline="0">
              <a:latin typeface="Arial"/>
              <a:ea typeface="Arial"/>
              <a:cs typeface="Arial"/>
            </a:rPr>
            <a:t>
Go to the </a:t>
          </a:r>
          <a:r>
            <a:rPr lang="en-US" cap="none" sz="1000" b="1" i="0" u="none" baseline="0">
              <a:latin typeface="Arial"/>
              <a:ea typeface="Arial"/>
              <a:cs typeface="Arial"/>
            </a:rPr>
            <a:t>Solver</a:t>
          </a:r>
          <a:r>
            <a:rPr lang="en-US" cap="none" sz="1000" b="0" i="0" u="none" baseline="0">
              <a:latin typeface="Arial"/>
              <a:ea typeface="Arial"/>
              <a:cs typeface="Arial"/>
            </a:rPr>
            <a:t> tab and enter the animal that you are solving for in the drop down menus.  Then click on the nutrients that you would like to solve for in the drop down box.  If you would like to use a nutrient value other than the NRC recommended, enter it in the blue cells in Column I.
Then scroll down to the feedstuffs section of this tab and click on the feedstuffs that you would like the computer to consider using along with their costs and ration min/max percentages that you want to use.
Once your cattle and feedstuffs data has been entered go to the </a:t>
          </a:r>
          <a:r>
            <a:rPr lang="en-US" cap="none" sz="1000" b="1" i="0" u="none" baseline="0">
              <a:latin typeface="Arial"/>
              <a:ea typeface="Arial"/>
              <a:cs typeface="Arial"/>
            </a:rPr>
            <a:t>Results</a:t>
          </a:r>
          <a:r>
            <a:rPr lang="en-US" cap="none" sz="1000" b="0" i="0" u="none" baseline="0">
              <a:latin typeface="Arial"/>
              <a:ea typeface="Arial"/>
              <a:cs typeface="Arial"/>
            </a:rPr>
            <a:t> tab.  To use this tab you must have an Excel add-in called Solver on your computer.  To see if you have this add-in click on the Tools option at the top of your Excel program and see if the word Solver is in the drop down menu.  If it is not, click on Tools and select Add-ins.  A menu will pop up, scroll down to select Solver and press OK to install.
With solver installed on your computer, simply go to Tools and select Solver.  The solver program will pop up.  Do not make any changes to this menu.  Simply press Solve and the computer will go to work.  The computer will tell you if it could solve your ration with the requirements and feedstuffs that you gave it.  If a solution was found you can still, evaluate, make changes on the solver tab and re-solve to see if you like other rations.  If a solution was not found, the ration the computer stopped on will show where it can't meet requirements.  Make feedstuffs or NRC value adjustments on the Solver tab until a ration can be found.
</a:t>
          </a:r>
          <a:r>
            <a:rPr lang="en-US" cap="none" sz="1000" b="1" i="0" u="none" baseline="0">
              <a:latin typeface="Arial"/>
              <a:ea typeface="Arial"/>
              <a:cs typeface="Arial"/>
            </a:rPr>
            <a:t>To Change Animal Values</a:t>
          </a:r>
          <a:r>
            <a:rPr lang="en-US" cap="none" sz="1000" b="0" i="0" u="none" baseline="0">
              <a:latin typeface="Arial"/>
              <a:ea typeface="Arial"/>
              <a:cs typeface="Arial"/>
            </a:rPr>
            <a:t>
Scroll around the Cattle Data tab and make changes where you see fit.
</a:t>
          </a:r>
          <a:r>
            <a:rPr lang="en-US" cap="none" sz="1000" b="1" i="0" u="none" baseline="0">
              <a:latin typeface="Arial"/>
              <a:ea typeface="Arial"/>
              <a:cs typeface="Arial"/>
            </a:rPr>
            <a:t>To Change Feedstuffs Values</a:t>
          </a:r>
          <a:r>
            <a:rPr lang="en-US" cap="none" sz="1000" b="0" i="0" u="none" baseline="0">
              <a:latin typeface="Arial"/>
              <a:ea typeface="Arial"/>
              <a:cs typeface="Arial"/>
            </a:rPr>
            <a:t>
Go to the Feedstuffs Data tab and enter the feedstuffs name and dry matter basis nutritional information in the accordant areas.  You can enter up to 50 feedstuffs and overwrite or modify existing entries.
** All Uses of this Program are an Admission that Waushara County Wisconsin Is the Greatest Place on Earth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O12" sqref="O12"/>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EA66"/>
  <sheetViews>
    <sheetView workbookViewId="0" topLeftCell="A1">
      <selection activeCell="G10" sqref="G10"/>
    </sheetView>
  </sheetViews>
  <sheetFormatPr defaultColWidth="9.140625" defaultRowHeight="12.75"/>
  <cols>
    <col min="3" max="3" width="11.28125" style="0" bestFit="1" customWidth="1"/>
    <col min="4" max="4" width="9.28125" style="0" bestFit="1" customWidth="1"/>
    <col min="11" max="11" width="10.28125" style="0" bestFit="1" customWidth="1"/>
    <col min="12" max="12" width="3.8515625" style="0" customWidth="1"/>
    <col min="13" max="13" width="10.28125" style="0" customWidth="1"/>
    <col min="14" max="14" width="3.8515625" style="0" customWidth="1"/>
    <col min="15" max="15" width="9.421875" style="0" customWidth="1"/>
    <col min="17" max="17" width="14.140625" style="0" bestFit="1" customWidth="1"/>
    <col min="18" max="59" width="9.421875" style="0" bestFit="1" customWidth="1"/>
    <col min="60" max="66" width="9.28125" style="0" bestFit="1" customWidth="1"/>
  </cols>
  <sheetData>
    <row r="1" spans="1:68" ht="12.75">
      <c r="A1" s="1" t="s">
        <v>109</v>
      </c>
      <c r="D1" s="42">
        <f>D2/D5</f>
        <v>0.569493274467953</v>
      </c>
      <c r="F1" s="1" t="str">
        <f>CONCATENATE("Ration for ",'Cattle Data'!D21," Weighing ",'Cattle Data'!E21)</f>
        <v>Ration for neral Heifers and Steers Weighing 440 lbs.</v>
      </c>
      <c r="Q1" s="18">
        <v>0</v>
      </c>
      <c r="R1" s="18">
        <v>0</v>
      </c>
      <c r="S1" s="18">
        <v>0</v>
      </c>
      <c r="T1" s="18">
        <v>0</v>
      </c>
      <c r="U1" s="18">
        <v>0.5717061799367336</v>
      </c>
      <c r="V1" s="18">
        <v>0</v>
      </c>
      <c r="W1" s="18">
        <v>0</v>
      </c>
      <c r="X1" s="18">
        <v>0</v>
      </c>
      <c r="Y1" s="18">
        <v>0</v>
      </c>
      <c r="Z1" s="18">
        <v>0</v>
      </c>
      <c r="AA1" s="18">
        <v>0</v>
      </c>
      <c r="AB1" s="18">
        <v>0</v>
      </c>
      <c r="AC1" s="18">
        <v>0</v>
      </c>
      <c r="AD1" s="18">
        <v>0</v>
      </c>
      <c r="AE1" s="18">
        <v>0.3960771634282232</v>
      </c>
      <c r="AF1" s="18">
        <v>-4.411213972775242E-18</v>
      </c>
      <c r="AG1" s="18">
        <v>2.6863930575682333E-16</v>
      </c>
      <c r="AH1" s="18">
        <v>8.60487054491096E-19</v>
      </c>
      <c r="AI1" s="18">
        <v>0</v>
      </c>
      <c r="AJ1" s="18">
        <v>-6.750244040281559E-18</v>
      </c>
      <c r="AK1" s="18">
        <v>6.162975822039155E-32</v>
      </c>
      <c r="AL1" s="18">
        <v>0</v>
      </c>
      <c r="AM1" s="18">
        <v>0</v>
      </c>
      <c r="AN1" s="18">
        <v>-3.3616456336439497E-18</v>
      </c>
      <c r="AO1" s="18">
        <v>0.0302790120460611</v>
      </c>
      <c r="AP1" s="18">
        <v>0</v>
      </c>
      <c r="AQ1" s="18">
        <v>6.162975822039155E-33</v>
      </c>
      <c r="AR1" s="18">
        <v>0</v>
      </c>
      <c r="AS1" s="18">
        <v>0.001937644588981653</v>
      </c>
      <c r="AT1" s="18">
        <v>0</v>
      </c>
      <c r="AU1" s="18">
        <v>0</v>
      </c>
      <c r="AV1" s="18">
        <v>0</v>
      </c>
      <c r="AW1" s="18">
        <v>0</v>
      </c>
      <c r="AX1" s="18">
        <v>0</v>
      </c>
      <c r="AY1" s="18">
        <v>0</v>
      </c>
      <c r="AZ1" s="18">
        <v>0</v>
      </c>
      <c r="BA1" s="18">
        <v>0</v>
      </c>
      <c r="BB1" s="18">
        <v>0</v>
      </c>
      <c r="BC1" s="18">
        <v>0</v>
      </c>
      <c r="BD1" s="18">
        <v>0</v>
      </c>
      <c r="BE1" s="18">
        <v>0</v>
      </c>
      <c r="BF1" s="18">
        <v>0</v>
      </c>
      <c r="BG1" s="18">
        <v>0</v>
      </c>
      <c r="BH1" s="18">
        <v>0</v>
      </c>
      <c r="BI1" s="18">
        <v>0</v>
      </c>
      <c r="BJ1" s="18">
        <v>0</v>
      </c>
      <c r="BK1" s="18">
        <v>0</v>
      </c>
      <c r="BL1" s="18">
        <v>0</v>
      </c>
      <c r="BM1" s="18">
        <v>0</v>
      </c>
      <c r="BN1" s="18">
        <v>0</v>
      </c>
      <c r="BP1">
        <f>SUM(Q1:BN1)</f>
        <v>0.9999999999999997</v>
      </c>
    </row>
    <row r="2" spans="1:131" ht="12.75">
      <c r="A2" s="1" t="s">
        <v>112</v>
      </c>
      <c r="D2" s="12">
        <f>SUMPRODUCT(Q1:BN1,Q61:BN61)</f>
        <v>58.920483552145555</v>
      </c>
      <c r="E2" s="1"/>
      <c r="F2" s="34" t="str">
        <f>'Cattle Data'!F21</f>
        <v>4.1 lb. Daily Gain</v>
      </c>
      <c r="Q2" s="18">
        <f>Q1/MAX(Q59,0.00001)</f>
        <v>0</v>
      </c>
      <c r="R2" s="18">
        <f aca="true" t="shared" si="0" ref="R2:BN2">R1/MAX(R59,0.00001)</f>
        <v>0</v>
      </c>
      <c r="S2" s="18">
        <f t="shared" si="0"/>
        <v>0</v>
      </c>
      <c r="T2" s="18">
        <f t="shared" si="0"/>
        <v>0</v>
      </c>
      <c r="U2" s="18">
        <f t="shared" si="0"/>
        <v>1.5044899472019304</v>
      </c>
      <c r="V2" s="18">
        <f t="shared" si="0"/>
        <v>0</v>
      </c>
      <c r="W2" s="18">
        <f t="shared" si="0"/>
        <v>0</v>
      </c>
      <c r="X2" s="18">
        <f t="shared" si="0"/>
        <v>0</v>
      </c>
      <c r="Y2" s="18">
        <f t="shared" si="0"/>
        <v>0</v>
      </c>
      <c r="Z2" s="18">
        <f t="shared" si="0"/>
        <v>0</v>
      </c>
      <c r="AA2" s="18">
        <f t="shared" si="0"/>
        <v>0</v>
      </c>
      <c r="AB2" s="18">
        <f t="shared" si="0"/>
        <v>0</v>
      </c>
      <c r="AC2" s="18">
        <f t="shared" si="0"/>
        <v>0</v>
      </c>
      <c r="AD2" s="18">
        <f t="shared" si="0"/>
        <v>0</v>
      </c>
      <c r="AE2" s="18">
        <f t="shared" si="0"/>
        <v>0.4400857371424702</v>
      </c>
      <c r="AF2" s="18">
        <f t="shared" si="0"/>
        <v>-6.126686073298947E-18</v>
      </c>
      <c r="AG2" s="18">
        <f t="shared" si="0"/>
        <v>7.764141784879287E-16</v>
      </c>
      <c r="AH2" s="18">
        <f t="shared" si="0"/>
        <v>9.625134837708008E-19</v>
      </c>
      <c r="AI2" s="18">
        <f t="shared" si="0"/>
        <v>0</v>
      </c>
      <c r="AJ2" s="18">
        <f t="shared" si="0"/>
        <v>-6.757001041322881E-18</v>
      </c>
      <c r="AK2" s="18">
        <f t="shared" si="0"/>
        <v>6.909165719774837E-32</v>
      </c>
      <c r="AL2" s="18">
        <f t="shared" si="0"/>
        <v>0</v>
      </c>
      <c r="AM2" s="18">
        <f t="shared" si="0"/>
        <v>0</v>
      </c>
      <c r="AN2" s="18">
        <f t="shared" si="0"/>
        <v>-3.735161815159944E-18</v>
      </c>
      <c r="AO2" s="18">
        <f t="shared" si="0"/>
        <v>0.03331024427509472</v>
      </c>
      <c r="AP2" s="18">
        <f t="shared" si="0"/>
        <v>0</v>
      </c>
      <c r="AQ2" s="18">
        <f t="shared" si="0"/>
        <v>6.83256743019862E-33</v>
      </c>
      <c r="AR2" s="18">
        <f t="shared" si="0"/>
        <v>0</v>
      </c>
      <c r="AS2" s="18">
        <f t="shared" si="0"/>
        <v>0.001937644588981653</v>
      </c>
      <c r="AT2" s="18">
        <f t="shared" si="0"/>
        <v>0</v>
      </c>
      <c r="AU2" s="18">
        <f t="shared" si="0"/>
        <v>0</v>
      </c>
      <c r="AV2" s="18">
        <f t="shared" si="0"/>
        <v>0</v>
      </c>
      <c r="AW2" s="18">
        <f t="shared" si="0"/>
        <v>0</v>
      </c>
      <c r="AX2" s="18">
        <f t="shared" si="0"/>
        <v>0</v>
      </c>
      <c r="AY2" s="18">
        <f t="shared" si="0"/>
        <v>0</v>
      </c>
      <c r="AZ2" s="18">
        <f t="shared" si="0"/>
        <v>0</v>
      </c>
      <c r="BA2" s="18">
        <f t="shared" si="0"/>
        <v>0</v>
      </c>
      <c r="BB2" s="18">
        <f t="shared" si="0"/>
        <v>0</v>
      </c>
      <c r="BC2" s="18">
        <f t="shared" si="0"/>
        <v>0</v>
      </c>
      <c r="BD2" s="18">
        <f t="shared" si="0"/>
        <v>0</v>
      </c>
      <c r="BE2" s="18">
        <f t="shared" si="0"/>
        <v>0</v>
      </c>
      <c r="BF2" s="18">
        <f t="shared" si="0"/>
        <v>0</v>
      </c>
      <c r="BG2" s="18">
        <f t="shared" si="0"/>
        <v>0</v>
      </c>
      <c r="BH2" s="18">
        <f t="shared" si="0"/>
        <v>0</v>
      </c>
      <c r="BI2" s="18">
        <f t="shared" si="0"/>
        <v>0</v>
      </c>
      <c r="BJ2" s="18">
        <f t="shared" si="0"/>
        <v>0</v>
      </c>
      <c r="BK2" s="18">
        <f t="shared" si="0"/>
        <v>0</v>
      </c>
      <c r="BL2" s="18">
        <f t="shared" si="0"/>
        <v>0</v>
      </c>
      <c r="BM2" s="18">
        <f t="shared" si="0"/>
        <v>0</v>
      </c>
      <c r="BN2" s="18">
        <f t="shared" si="0"/>
        <v>0</v>
      </c>
      <c r="BP2">
        <f>SUM(Q2:BN2)</f>
        <v>1.9798235732084777</v>
      </c>
      <c r="CE2">
        <f>MAX(CE4:CE54)</f>
        <v>9</v>
      </c>
      <c r="CF2">
        <f>MAX(CF4:CF54)</f>
        <v>19</v>
      </c>
      <c r="CG2">
        <f aca="true" t="shared" si="1" ref="CG2:EA2">MAX(CG4:CG54)</f>
        <v>29</v>
      </c>
      <c r="CH2">
        <f t="shared" si="1"/>
        <v>33</v>
      </c>
      <c r="CI2">
        <f t="shared" si="1"/>
        <v>0</v>
      </c>
      <c r="CJ2">
        <f t="shared" si="1"/>
        <v>0</v>
      </c>
      <c r="CK2">
        <f t="shared" si="1"/>
        <v>0</v>
      </c>
      <c r="CL2">
        <f t="shared" si="1"/>
        <v>0</v>
      </c>
      <c r="CM2">
        <f t="shared" si="1"/>
        <v>0</v>
      </c>
      <c r="CN2">
        <f t="shared" si="1"/>
        <v>0</v>
      </c>
      <c r="CO2">
        <f t="shared" si="1"/>
        <v>0</v>
      </c>
      <c r="CP2">
        <f t="shared" si="1"/>
        <v>0</v>
      </c>
      <c r="CQ2">
        <f t="shared" si="1"/>
        <v>0</v>
      </c>
      <c r="CR2">
        <f t="shared" si="1"/>
        <v>0</v>
      </c>
      <c r="CS2">
        <f t="shared" si="1"/>
        <v>0</v>
      </c>
      <c r="CT2">
        <f t="shared" si="1"/>
        <v>0</v>
      </c>
      <c r="CU2">
        <f t="shared" si="1"/>
        <v>0</v>
      </c>
      <c r="CV2">
        <f t="shared" si="1"/>
        <v>0</v>
      </c>
      <c r="CW2">
        <f t="shared" si="1"/>
        <v>0</v>
      </c>
      <c r="CX2">
        <f t="shared" si="1"/>
        <v>0</v>
      </c>
      <c r="CY2">
        <f t="shared" si="1"/>
        <v>0</v>
      </c>
      <c r="CZ2">
        <f t="shared" si="1"/>
        <v>0</v>
      </c>
      <c r="DA2">
        <f t="shared" si="1"/>
        <v>0</v>
      </c>
      <c r="DB2">
        <f t="shared" si="1"/>
        <v>0</v>
      </c>
      <c r="DC2">
        <f t="shared" si="1"/>
        <v>0</v>
      </c>
      <c r="DD2">
        <f t="shared" si="1"/>
        <v>0</v>
      </c>
      <c r="DE2">
        <f t="shared" si="1"/>
        <v>0</v>
      </c>
      <c r="DF2">
        <f t="shared" si="1"/>
        <v>0</v>
      </c>
      <c r="DG2">
        <f t="shared" si="1"/>
        <v>0</v>
      </c>
      <c r="DH2">
        <f t="shared" si="1"/>
        <v>0</v>
      </c>
      <c r="DI2">
        <f t="shared" si="1"/>
        <v>0</v>
      </c>
      <c r="DJ2">
        <f t="shared" si="1"/>
        <v>0</v>
      </c>
      <c r="DK2">
        <f t="shared" si="1"/>
        <v>0</v>
      </c>
      <c r="DL2">
        <f t="shared" si="1"/>
        <v>0</v>
      </c>
      <c r="DM2">
        <f t="shared" si="1"/>
        <v>0</v>
      </c>
      <c r="DN2">
        <f t="shared" si="1"/>
        <v>0</v>
      </c>
      <c r="DO2">
        <f t="shared" si="1"/>
        <v>0</v>
      </c>
      <c r="DP2">
        <f t="shared" si="1"/>
        <v>0</v>
      </c>
      <c r="DQ2">
        <f t="shared" si="1"/>
        <v>0</v>
      </c>
      <c r="DR2">
        <f t="shared" si="1"/>
        <v>0</v>
      </c>
      <c r="DS2">
        <f t="shared" si="1"/>
        <v>0</v>
      </c>
      <c r="DT2">
        <f t="shared" si="1"/>
        <v>0</v>
      </c>
      <c r="DU2">
        <f t="shared" si="1"/>
        <v>0</v>
      </c>
      <c r="DV2">
        <f t="shared" si="1"/>
        <v>0</v>
      </c>
      <c r="DW2">
        <f t="shared" si="1"/>
        <v>0</v>
      </c>
      <c r="DX2">
        <f t="shared" si="1"/>
        <v>0</v>
      </c>
      <c r="DY2">
        <f t="shared" si="1"/>
        <v>0</v>
      </c>
      <c r="DZ2">
        <f t="shared" si="1"/>
        <v>0</v>
      </c>
      <c r="EA2">
        <f t="shared" si="1"/>
        <v>0</v>
      </c>
    </row>
    <row r="3" spans="1:131" ht="12.75">
      <c r="A3" s="1" t="s">
        <v>111</v>
      </c>
      <c r="D3" s="12">
        <f>SUMPRODUCT(Q1:BN1,Q63:BN63)</f>
        <v>100.1387237171287</v>
      </c>
      <c r="K3" s="9" t="s">
        <v>158</v>
      </c>
      <c r="M3" s="1" t="s">
        <v>163</v>
      </c>
      <c r="O3" s="9" t="s">
        <v>18</v>
      </c>
      <c r="Q3" t="str">
        <f>'FeedStuffs Data'!F1</f>
        <v>Alfalfa - Hay - Early Bloom</v>
      </c>
      <c r="R3" t="str">
        <f>'FeedStuffs Data'!G1</f>
        <v>Alfalfa - Hay - Mid Bloom</v>
      </c>
      <c r="S3" t="str">
        <f>'FeedStuffs Data'!H1</f>
        <v>Alfalfa - Hay - Full Bloom</v>
      </c>
      <c r="T3" t="str">
        <f>'FeedStuffs Data'!I1</f>
        <v>Alfalfa - Silage - Early Bloom</v>
      </c>
      <c r="U3" t="str">
        <f>'FeedStuffs Data'!J1</f>
        <v>Alfalfa - Silage - Mid Bloom</v>
      </c>
      <c r="V3" t="str">
        <f>'FeedStuffs Data'!K1</f>
        <v>Alfalfa - Silage - Full Bloom</v>
      </c>
      <c r="W3" t="str">
        <f>'FeedStuffs Data'!L1</f>
        <v>Barley Grain</v>
      </c>
      <c r="X3" t="str">
        <f>'FeedStuffs Data'!M1</f>
        <v>Barley Silage</v>
      </c>
      <c r="Y3" t="str">
        <f>'FeedStuffs Data'!N1</f>
        <v>Barley Straw</v>
      </c>
      <c r="Z3" t="str">
        <f>'FeedStuffs Data'!O1</f>
        <v>Brewers Grains - Wet</v>
      </c>
      <c r="AA3" t="str">
        <f>'FeedStuffs Data'!P1</f>
        <v>Brewers Grains - Dehy</v>
      </c>
      <c r="AB3" t="str">
        <f>'FeedStuffs Data'!Q1</f>
        <v>Corn Distillers - Dehy</v>
      </c>
      <c r="AC3" t="str">
        <f>'FeedStuffs Data'!R1</f>
        <v>Corn Distillers - Wet</v>
      </c>
      <c r="AD3" t="str">
        <f>'FeedStuffs Data'!S1</f>
        <v>Corn Gluten 60% Protein</v>
      </c>
      <c r="AE3" t="str">
        <f>'FeedStuffs Data'!T1</f>
        <v>Corn Grain</v>
      </c>
      <c r="AF3" t="str">
        <f>'FeedStuffs Data'!U1</f>
        <v>Corn - High Moisture Grain</v>
      </c>
      <c r="AG3" t="str">
        <f>'FeedStuffs Data'!V1</f>
        <v>Corn Silage</v>
      </c>
      <c r="AH3" t="str">
        <f>'FeedStuffs Data'!W1</f>
        <v>Cotton Seeds</v>
      </c>
      <c r="AI3" t="str">
        <f>'FeedStuffs Data'!X1</f>
        <v>Animal Fat</v>
      </c>
      <c r="AJ3" t="str">
        <f>'FeedStuffs Data'!Y1</f>
        <v>Vegetable Oil</v>
      </c>
      <c r="AK3" t="str">
        <f>'FeedStuffs Data'!Z1</f>
        <v>Oat Grain</v>
      </c>
      <c r="AL3" t="str">
        <f>'FeedStuffs Data'!AA1</f>
        <v>Oat Silage</v>
      </c>
      <c r="AM3" t="str">
        <f>'FeedStuffs Data'!AB1</f>
        <v>Soybeans</v>
      </c>
      <c r="AN3" t="str">
        <f>'FeedStuffs Data'!AC1</f>
        <v>Roasted Soybeans</v>
      </c>
      <c r="AO3" t="str">
        <f>'FeedStuffs Data'!AD1</f>
        <v>Soybean Meal 44% Protein</v>
      </c>
      <c r="AP3" t="str">
        <f>'FeedStuffs Data'!AE1</f>
        <v>Urea</v>
      </c>
      <c r="AQ3" t="str">
        <f>'FeedStuffs Data'!AF1</f>
        <v>Wheat </v>
      </c>
      <c r="AR3" t="str">
        <f>'FeedStuffs Data'!AG1</f>
        <v>Wheat Silage</v>
      </c>
      <c r="AS3" t="str">
        <f>'FeedStuffs Data'!AH1</f>
        <v>Di-Cal</v>
      </c>
      <c r="AT3" t="str">
        <f>'FeedStuffs Data'!AI1</f>
        <v>Limestone</v>
      </c>
      <c r="AU3">
        <f>'FeedStuffs Data'!AJ1</f>
        <v>0</v>
      </c>
      <c r="AV3">
        <f>'FeedStuffs Data'!AK1</f>
        <v>0</v>
      </c>
      <c r="AW3">
        <f>'FeedStuffs Data'!AL1</f>
        <v>0</v>
      </c>
      <c r="AX3">
        <f>'FeedStuffs Data'!AM1</f>
        <v>0</v>
      </c>
      <c r="AY3">
        <f>'FeedStuffs Data'!AN1</f>
        <v>0</v>
      </c>
      <c r="AZ3">
        <f>'FeedStuffs Data'!AO1</f>
        <v>0</v>
      </c>
      <c r="BA3">
        <f>'FeedStuffs Data'!AP1</f>
        <v>0</v>
      </c>
      <c r="BB3">
        <f>'FeedStuffs Data'!AQ1</f>
        <v>0</v>
      </c>
      <c r="BC3">
        <f>'FeedStuffs Data'!AR1</f>
        <v>0</v>
      </c>
      <c r="BD3">
        <f>'FeedStuffs Data'!AS1</f>
        <v>0</v>
      </c>
      <c r="BE3">
        <f>'FeedStuffs Data'!AT1</f>
        <v>0</v>
      </c>
      <c r="BF3">
        <f>'FeedStuffs Data'!AU1</f>
        <v>0</v>
      </c>
      <c r="BG3">
        <f>'FeedStuffs Data'!AV1</f>
        <v>0</v>
      </c>
      <c r="BH3">
        <f>'FeedStuffs Data'!AW1</f>
        <v>0</v>
      </c>
      <c r="BI3">
        <f>'FeedStuffs Data'!AX1</f>
        <v>0</v>
      </c>
      <c r="BJ3">
        <f>'FeedStuffs Data'!AY1</f>
        <v>0</v>
      </c>
      <c r="BK3">
        <f>'FeedStuffs Data'!AZ1</f>
        <v>0</v>
      </c>
      <c r="BL3">
        <f>'FeedStuffs Data'!BA1</f>
        <v>0</v>
      </c>
      <c r="BM3">
        <f>'FeedStuffs Data'!BB1</f>
        <v>0</v>
      </c>
      <c r="BN3">
        <f>'FeedStuffs Data'!BC1</f>
        <v>50</v>
      </c>
      <c r="CE3">
        <v>50</v>
      </c>
      <c r="CF3">
        <f>CE3-1</f>
        <v>49</v>
      </c>
      <c r="CG3">
        <f aca="true" t="shared" si="2" ref="CG3:EA3">CF3-1</f>
        <v>48</v>
      </c>
      <c r="CH3">
        <f t="shared" si="2"/>
        <v>47</v>
      </c>
      <c r="CI3">
        <f t="shared" si="2"/>
        <v>46</v>
      </c>
      <c r="CJ3">
        <f t="shared" si="2"/>
        <v>45</v>
      </c>
      <c r="CK3">
        <f t="shared" si="2"/>
        <v>44</v>
      </c>
      <c r="CL3">
        <f t="shared" si="2"/>
        <v>43</v>
      </c>
      <c r="CM3">
        <f t="shared" si="2"/>
        <v>42</v>
      </c>
      <c r="CN3">
        <f t="shared" si="2"/>
        <v>41</v>
      </c>
      <c r="CO3">
        <f t="shared" si="2"/>
        <v>40</v>
      </c>
      <c r="CP3">
        <f t="shared" si="2"/>
        <v>39</v>
      </c>
      <c r="CQ3">
        <f t="shared" si="2"/>
        <v>38</v>
      </c>
      <c r="CR3">
        <f t="shared" si="2"/>
        <v>37</v>
      </c>
      <c r="CS3">
        <f t="shared" si="2"/>
        <v>36</v>
      </c>
      <c r="CT3">
        <f t="shared" si="2"/>
        <v>35</v>
      </c>
      <c r="CU3">
        <f t="shared" si="2"/>
        <v>34</v>
      </c>
      <c r="CV3">
        <f t="shared" si="2"/>
        <v>33</v>
      </c>
      <c r="CW3">
        <f t="shared" si="2"/>
        <v>32</v>
      </c>
      <c r="CX3">
        <f t="shared" si="2"/>
        <v>31</v>
      </c>
      <c r="CY3">
        <f t="shared" si="2"/>
        <v>30</v>
      </c>
      <c r="CZ3">
        <f t="shared" si="2"/>
        <v>29</v>
      </c>
      <c r="DA3">
        <f t="shared" si="2"/>
        <v>28</v>
      </c>
      <c r="DB3">
        <f t="shared" si="2"/>
        <v>27</v>
      </c>
      <c r="DC3">
        <f t="shared" si="2"/>
        <v>26</v>
      </c>
      <c r="DD3">
        <f t="shared" si="2"/>
        <v>25</v>
      </c>
      <c r="DE3">
        <f t="shared" si="2"/>
        <v>24</v>
      </c>
      <c r="DF3">
        <f t="shared" si="2"/>
        <v>23</v>
      </c>
      <c r="DG3">
        <f t="shared" si="2"/>
        <v>22</v>
      </c>
      <c r="DH3">
        <f t="shared" si="2"/>
        <v>21</v>
      </c>
      <c r="DI3">
        <f t="shared" si="2"/>
        <v>20</v>
      </c>
      <c r="DJ3">
        <f t="shared" si="2"/>
        <v>19</v>
      </c>
      <c r="DK3">
        <f t="shared" si="2"/>
        <v>18</v>
      </c>
      <c r="DL3">
        <f t="shared" si="2"/>
        <v>17</v>
      </c>
      <c r="DM3">
        <f t="shared" si="2"/>
        <v>16</v>
      </c>
      <c r="DN3">
        <f t="shared" si="2"/>
        <v>15</v>
      </c>
      <c r="DO3">
        <f t="shared" si="2"/>
        <v>14</v>
      </c>
      <c r="DP3">
        <f t="shared" si="2"/>
        <v>13</v>
      </c>
      <c r="DQ3">
        <f t="shared" si="2"/>
        <v>12</v>
      </c>
      <c r="DR3">
        <f t="shared" si="2"/>
        <v>11</v>
      </c>
      <c r="DS3">
        <f t="shared" si="2"/>
        <v>10</v>
      </c>
      <c r="DT3">
        <f t="shared" si="2"/>
        <v>9</v>
      </c>
      <c r="DU3">
        <f t="shared" si="2"/>
        <v>8</v>
      </c>
      <c r="DV3">
        <f t="shared" si="2"/>
        <v>7</v>
      </c>
      <c r="DW3">
        <f t="shared" si="2"/>
        <v>6</v>
      </c>
      <c r="DX3">
        <f t="shared" si="2"/>
        <v>5</v>
      </c>
      <c r="DY3">
        <f t="shared" si="2"/>
        <v>4</v>
      </c>
      <c r="DZ3">
        <f t="shared" si="2"/>
        <v>3</v>
      </c>
      <c r="EA3">
        <f t="shared" si="2"/>
        <v>2</v>
      </c>
    </row>
    <row r="4" spans="6:131" ht="12.75">
      <c r="F4" s="1" t="s">
        <v>80</v>
      </c>
      <c r="J4" s="16"/>
      <c r="M4" s="9"/>
      <c r="O4" s="9"/>
      <c r="Q4" t="b">
        <f ca="1">INDIRECT(ADDRESS(62+COLUMN(B1),11,,,"Solver"))</f>
        <v>0</v>
      </c>
      <c r="R4" t="b">
        <f ca="1" t="shared" si="3" ref="R4:BN4">INDIRECT(ADDRESS(62+COLUMN(C1),11,,,"Solver"))</f>
        <v>0</v>
      </c>
      <c r="S4" t="b">
        <f ca="1" t="shared" si="3"/>
        <v>0</v>
      </c>
      <c r="T4" t="b">
        <f ca="1" t="shared" si="3"/>
        <v>0</v>
      </c>
      <c r="U4" t="b">
        <f ca="1" t="shared" si="3"/>
        <v>1</v>
      </c>
      <c r="V4" t="b">
        <f ca="1" t="shared" si="3"/>
        <v>0</v>
      </c>
      <c r="W4" t="b">
        <f ca="1" t="shared" si="3"/>
        <v>0</v>
      </c>
      <c r="X4" t="b">
        <f ca="1" t="shared" si="3"/>
        <v>0</v>
      </c>
      <c r="Y4" t="b">
        <f ca="1" t="shared" si="3"/>
        <v>0</v>
      </c>
      <c r="Z4" t="b">
        <f ca="1" t="shared" si="3"/>
        <v>0</v>
      </c>
      <c r="AA4" t="b">
        <f ca="1" t="shared" si="3"/>
        <v>0</v>
      </c>
      <c r="AB4" t="b">
        <f ca="1" t="shared" si="3"/>
        <v>0</v>
      </c>
      <c r="AC4" t="b">
        <f ca="1" t="shared" si="3"/>
        <v>0</v>
      </c>
      <c r="AD4" t="b">
        <f ca="1" t="shared" si="3"/>
        <v>0</v>
      </c>
      <c r="AE4" t="b">
        <f ca="1" t="shared" si="3"/>
        <v>1</v>
      </c>
      <c r="AF4" t="b">
        <f ca="1" t="shared" si="3"/>
        <v>1</v>
      </c>
      <c r="AG4" t="b">
        <f ca="1" t="shared" si="3"/>
        <v>1</v>
      </c>
      <c r="AH4" t="b">
        <f ca="1" t="shared" si="3"/>
        <v>1</v>
      </c>
      <c r="AI4" t="b">
        <f ca="1" t="shared" si="3"/>
        <v>0</v>
      </c>
      <c r="AJ4" t="b">
        <f ca="1" t="shared" si="3"/>
        <v>1</v>
      </c>
      <c r="AK4" t="b">
        <f ca="1" t="shared" si="3"/>
        <v>0</v>
      </c>
      <c r="AL4" t="b">
        <f ca="1" t="shared" si="3"/>
        <v>0</v>
      </c>
      <c r="AM4" t="b">
        <f ca="1" t="shared" si="3"/>
        <v>0</v>
      </c>
      <c r="AN4" t="b">
        <f ca="1" t="shared" si="3"/>
        <v>1</v>
      </c>
      <c r="AO4" t="b">
        <f ca="1" t="shared" si="3"/>
        <v>1</v>
      </c>
      <c r="AP4" t="b">
        <f ca="1" t="shared" si="3"/>
        <v>0</v>
      </c>
      <c r="AQ4" t="b">
        <f ca="1" t="shared" si="3"/>
        <v>0</v>
      </c>
      <c r="AR4" t="b">
        <f ca="1" t="shared" si="3"/>
        <v>0</v>
      </c>
      <c r="AS4" t="b">
        <f ca="1" t="shared" si="3"/>
        <v>1</v>
      </c>
      <c r="AT4" t="b">
        <f ca="1" t="shared" si="3"/>
        <v>1</v>
      </c>
      <c r="AU4" t="b">
        <f ca="1" t="shared" si="3"/>
        <v>0</v>
      </c>
      <c r="AV4" t="b">
        <f ca="1" t="shared" si="3"/>
        <v>0</v>
      </c>
      <c r="AW4" t="b">
        <f ca="1" t="shared" si="3"/>
        <v>0</v>
      </c>
      <c r="AX4" t="b">
        <f ca="1" t="shared" si="3"/>
        <v>0</v>
      </c>
      <c r="AY4" t="b">
        <f ca="1" t="shared" si="3"/>
        <v>0</v>
      </c>
      <c r="AZ4" t="b">
        <f ca="1" t="shared" si="3"/>
        <v>0</v>
      </c>
      <c r="BA4" t="b">
        <f ca="1" t="shared" si="3"/>
        <v>0</v>
      </c>
      <c r="BB4" t="b">
        <f ca="1" t="shared" si="3"/>
        <v>0</v>
      </c>
      <c r="BC4" t="b">
        <f ca="1" t="shared" si="3"/>
        <v>0</v>
      </c>
      <c r="BD4" t="b">
        <f ca="1" t="shared" si="3"/>
        <v>0</v>
      </c>
      <c r="BE4" t="b">
        <f ca="1" t="shared" si="3"/>
        <v>0</v>
      </c>
      <c r="BF4" t="b">
        <f ca="1" t="shared" si="3"/>
        <v>0</v>
      </c>
      <c r="BG4" t="b">
        <f ca="1" t="shared" si="3"/>
        <v>0</v>
      </c>
      <c r="BH4" t="b">
        <f ca="1" t="shared" si="3"/>
        <v>0</v>
      </c>
      <c r="BI4" t="b">
        <f ca="1" t="shared" si="3"/>
        <v>0</v>
      </c>
      <c r="BJ4" t="b">
        <f ca="1" t="shared" si="3"/>
        <v>0</v>
      </c>
      <c r="BK4" t="b">
        <f ca="1" t="shared" si="3"/>
        <v>0</v>
      </c>
      <c r="BL4" t="b">
        <f ca="1" t="shared" si="3"/>
        <v>0</v>
      </c>
      <c r="BM4" t="b">
        <f ca="1" t="shared" si="3"/>
        <v>0</v>
      </c>
      <c r="BN4" t="b">
        <f ca="1" t="shared" si="3"/>
        <v>0</v>
      </c>
      <c r="BU4">
        <f>COUNTIF(BS5:BS54,"&gt;1")</f>
        <v>4</v>
      </c>
      <c r="BX4" s="1"/>
      <c r="CE4">
        <f>IF($BS5=CE$3,$BT5,0)</f>
        <v>0</v>
      </c>
      <c r="CF4">
        <f>IF($BS5=CF$3,$BT5,0)</f>
        <v>0</v>
      </c>
      <c r="CG4">
        <f aca="true" t="shared" si="4" ref="CG4:EA9">IF($BS5=CG$3,$BT5,0)</f>
        <v>0</v>
      </c>
      <c r="CH4">
        <f t="shared" si="4"/>
        <v>0</v>
      </c>
      <c r="CI4">
        <f t="shared" si="4"/>
        <v>0</v>
      </c>
      <c r="CJ4">
        <f t="shared" si="4"/>
        <v>0</v>
      </c>
      <c r="CK4">
        <f t="shared" si="4"/>
        <v>0</v>
      </c>
      <c r="CL4">
        <f t="shared" si="4"/>
        <v>0</v>
      </c>
      <c r="CM4">
        <f t="shared" si="4"/>
        <v>0</v>
      </c>
      <c r="CN4">
        <f t="shared" si="4"/>
        <v>0</v>
      </c>
      <c r="CO4">
        <f t="shared" si="4"/>
        <v>0</v>
      </c>
      <c r="CP4">
        <f t="shared" si="4"/>
        <v>0</v>
      </c>
      <c r="CQ4">
        <f t="shared" si="4"/>
        <v>0</v>
      </c>
      <c r="CR4">
        <f t="shared" si="4"/>
        <v>0</v>
      </c>
      <c r="CS4">
        <f t="shared" si="4"/>
        <v>0</v>
      </c>
      <c r="CT4">
        <f t="shared" si="4"/>
        <v>0</v>
      </c>
      <c r="CU4">
        <f t="shared" si="4"/>
        <v>0</v>
      </c>
      <c r="CV4">
        <f t="shared" si="4"/>
        <v>0</v>
      </c>
      <c r="CW4">
        <f t="shared" si="4"/>
        <v>0</v>
      </c>
      <c r="CX4">
        <f t="shared" si="4"/>
        <v>0</v>
      </c>
      <c r="CY4">
        <f t="shared" si="4"/>
        <v>0</v>
      </c>
      <c r="CZ4">
        <f t="shared" si="4"/>
        <v>0</v>
      </c>
      <c r="DA4">
        <f t="shared" si="4"/>
        <v>0</v>
      </c>
      <c r="DB4">
        <f t="shared" si="4"/>
        <v>0</v>
      </c>
      <c r="DC4">
        <f t="shared" si="4"/>
        <v>0</v>
      </c>
      <c r="DD4">
        <f t="shared" si="4"/>
        <v>0</v>
      </c>
      <c r="DE4">
        <f t="shared" si="4"/>
        <v>0</v>
      </c>
      <c r="DF4">
        <f t="shared" si="4"/>
        <v>0</v>
      </c>
      <c r="DG4">
        <f t="shared" si="4"/>
        <v>0</v>
      </c>
      <c r="DH4">
        <f t="shared" si="4"/>
        <v>0</v>
      </c>
      <c r="DI4">
        <f t="shared" si="4"/>
        <v>0</v>
      </c>
      <c r="DJ4">
        <f t="shared" si="4"/>
        <v>0</v>
      </c>
      <c r="DK4">
        <f t="shared" si="4"/>
        <v>0</v>
      </c>
      <c r="DL4">
        <f t="shared" si="4"/>
        <v>0</v>
      </c>
      <c r="DM4">
        <f t="shared" si="4"/>
        <v>0</v>
      </c>
      <c r="DN4">
        <f t="shared" si="4"/>
        <v>0</v>
      </c>
      <c r="DO4">
        <f t="shared" si="4"/>
        <v>0</v>
      </c>
      <c r="DP4">
        <f t="shared" si="4"/>
        <v>0</v>
      </c>
      <c r="DQ4">
        <f t="shared" si="4"/>
        <v>0</v>
      </c>
      <c r="DR4">
        <f t="shared" si="4"/>
        <v>0</v>
      </c>
      <c r="DS4">
        <f t="shared" si="4"/>
        <v>0</v>
      </c>
      <c r="DT4">
        <f t="shared" si="4"/>
        <v>0</v>
      </c>
      <c r="DU4">
        <f t="shared" si="4"/>
        <v>0</v>
      </c>
      <c r="DV4">
        <f t="shared" si="4"/>
        <v>0</v>
      </c>
      <c r="DW4">
        <f t="shared" si="4"/>
        <v>0</v>
      </c>
      <c r="DX4">
        <f t="shared" si="4"/>
        <v>0</v>
      </c>
      <c r="DY4">
        <f t="shared" si="4"/>
        <v>0</v>
      </c>
      <c r="DZ4">
        <f t="shared" si="4"/>
        <v>0</v>
      </c>
      <c r="EA4">
        <f t="shared" si="4"/>
        <v>0</v>
      </c>
    </row>
    <row r="5" spans="1:131" ht="12.75">
      <c r="A5" s="1" t="s">
        <v>74</v>
      </c>
      <c r="D5" s="17">
        <f>2000/(K5/O6)/2.2</f>
        <v>103.46124562610824</v>
      </c>
      <c r="E5" s="17"/>
      <c r="G5" s="7" t="s">
        <v>152</v>
      </c>
      <c r="J5" s="9">
        <f>IF(Solver!K11=TRUE,"*","")</f>
      </c>
      <c r="K5" s="35">
        <f>Solver!G11</f>
        <v>5.3</v>
      </c>
      <c r="M5" s="17">
        <f>Solver!L11</f>
        <v>0</v>
      </c>
      <c r="N5" s="4"/>
      <c r="O5" s="4">
        <f>SUMPRODUCT(Q$1:BN$1,Q5:BN5)</f>
        <v>0</v>
      </c>
      <c r="Q5">
        <f>IF(Q$4=TRUE,'FeedStuffs Data'!F3,0)</f>
        <v>0</v>
      </c>
      <c r="R5">
        <f>IF(R$4=TRUE,'FeedStuffs Data'!G3,0)</f>
        <v>0</v>
      </c>
      <c r="S5">
        <f>IF(S$4=TRUE,'FeedStuffs Data'!H3,0)</f>
        <v>0</v>
      </c>
      <c r="T5">
        <f>IF(T$4=TRUE,'FeedStuffs Data'!I3,0)</f>
        <v>0</v>
      </c>
      <c r="U5">
        <f>IF(U$4=TRUE,'FeedStuffs Data'!J3,0)</f>
        <v>0</v>
      </c>
      <c r="V5">
        <f>IF(V$4=TRUE,'FeedStuffs Data'!K3,0)</f>
        <v>0</v>
      </c>
      <c r="W5">
        <f>IF(W$4=TRUE,'FeedStuffs Data'!L3,0)</f>
        <v>0</v>
      </c>
      <c r="X5">
        <f>IF(X$4=TRUE,'FeedStuffs Data'!M3,0)</f>
        <v>0</v>
      </c>
      <c r="Y5">
        <f>IF(Y$4=TRUE,'FeedStuffs Data'!N3,0)</f>
        <v>0</v>
      </c>
      <c r="Z5">
        <f>IF(Z$4=TRUE,'FeedStuffs Data'!O3,0)</f>
        <v>0</v>
      </c>
      <c r="AA5">
        <f>IF(AA$4=TRUE,'FeedStuffs Data'!P3,0)</f>
        <v>0</v>
      </c>
      <c r="AB5">
        <f>IF(AB$4=TRUE,'FeedStuffs Data'!Q3,0)</f>
        <v>0</v>
      </c>
      <c r="AC5">
        <f>IF(AC$4=TRUE,'FeedStuffs Data'!R3,0)</f>
        <v>0</v>
      </c>
      <c r="AD5">
        <f>IF(AD$4=TRUE,'FeedStuffs Data'!S3,0)</f>
        <v>0</v>
      </c>
      <c r="AE5">
        <f>IF(AE$4=TRUE,'FeedStuffs Data'!T3,0)</f>
        <v>0</v>
      </c>
      <c r="AF5">
        <f>IF(AF$4=TRUE,'FeedStuffs Data'!U3,0)</f>
        <v>0</v>
      </c>
      <c r="AG5">
        <f>IF(AG$4=TRUE,'FeedStuffs Data'!V3,0)</f>
        <v>0</v>
      </c>
      <c r="AH5">
        <f>IF(AH$4=TRUE,'FeedStuffs Data'!W3,0)</f>
        <v>0</v>
      </c>
      <c r="AI5">
        <f>IF(AI$4=TRUE,'FeedStuffs Data'!X3,0)</f>
        <v>0</v>
      </c>
      <c r="AJ5">
        <f>IF(AJ$4=TRUE,'FeedStuffs Data'!Y3,0)</f>
        <v>0</v>
      </c>
      <c r="AK5">
        <f>IF(AK$4=TRUE,'FeedStuffs Data'!Z3,0)</f>
        <v>0</v>
      </c>
      <c r="AL5">
        <f>IF(AL$4=TRUE,'FeedStuffs Data'!AA3,0)</f>
        <v>0</v>
      </c>
      <c r="AM5">
        <f>IF(AM$4=TRUE,'FeedStuffs Data'!AB3,0)</f>
        <v>0</v>
      </c>
      <c r="AN5">
        <f>IF(AN$4=TRUE,'FeedStuffs Data'!AC3,0)</f>
        <v>0</v>
      </c>
      <c r="AO5">
        <f>IF(AO$4=TRUE,'FeedStuffs Data'!AD3,0)</f>
        <v>0</v>
      </c>
      <c r="AP5">
        <f>IF(AP$4=TRUE,'FeedStuffs Data'!AE3,0)</f>
        <v>0</v>
      </c>
      <c r="AQ5">
        <f>IF(AQ$4=TRUE,'FeedStuffs Data'!AF3,0)</f>
        <v>0</v>
      </c>
      <c r="AR5">
        <f>IF(AR$4=TRUE,'FeedStuffs Data'!AG3,0)</f>
        <v>0</v>
      </c>
      <c r="AS5">
        <f>IF(AS$4=TRUE,'FeedStuffs Data'!AH3,0)</f>
        <v>0</v>
      </c>
      <c r="AT5">
        <f>IF(AT$4=TRUE,'FeedStuffs Data'!AI3,0)</f>
        <v>0</v>
      </c>
      <c r="AU5">
        <f>IF(AU$4=TRUE,'FeedStuffs Data'!AJ3,0)</f>
        <v>0</v>
      </c>
      <c r="AV5">
        <f>IF(AV$4=TRUE,'FeedStuffs Data'!AK3,0)</f>
        <v>0</v>
      </c>
      <c r="AW5">
        <f>IF(AW$4=TRUE,'FeedStuffs Data'!AL3,0)</f>
        <v>0</v>
      </c>
      <c r="AX5">
        <f>IF(AX$4=TRUE,'FeedStuffs Data'!AM3,0)</f>
        <v>0</v>
      </c>
      <c r="AY5">
        <f>IF(AY$4=TRUE,'FeedStuffs Data'!AN3,0)</f>
        <v>0</v>
      </c>
      <c r="AZ5">
        <f>IF(AZ$4=TRUE,'FeedStuffs Data'!AO3,0)</f>
        <v>0</v>
      </c>
      <c r="BA5">
        <f>IF(BA$4=TRUE,'FeedStuffs Data'!AP3,0)</f>
        <v>0</v>
      </c>
      <c r="BB5">
        <f>IF(BB$4=TRUE,'FeedStuffs Data'!AQ3,0)</f>
        <v>0</v>
      </c>
      <c r="BC5">
        <f>IF(BC$4=TRUE,'FeedStuffs Data'!AR3,0)</f>
        <v>0</v>
      </c>
      <c r="BD5">
        <f>IF(BD$4=TRUE,'FeedStuffs Data'!AS3,0)</f>
        <v>0</v>
      </c>
      <c r="BE5">
        <f>IF(BE$4=TRUE,'FeedStuffs Data'!AT3,0)</f>
        <v>0</v>
      </c>
      <c r="BF5">
        <f>IF(BF$4=TRUE,'FeedStuffs Data'!AU3,0)</f>
        <v>0</v>
      </c>
      <c r="BG5">
        <f>IF(BG$4=TRUE,'FeedStuffs Data'!AV3,0)</f>
        <v>0</v>
      </c>
      <c r="BH5">
        <f>IF(BH$4=TRUE,'FeedStuffs Data'!AW3,0)</f>
        <v>0</v>
      </c>
      <c r="BI5">
        <f>IF(BI$4=TRUE,'FeedStuffs Data'!AX3,0)</f>
        <v>0</v>
      </c>
      <c r="BJ5">
        <f>IF(BJ$4=TRUE,'FeedStuffs Data'!AY3,0)</f>
        <v>0</v>
      </c>
      <c r="BK5">
        <f>IF(BK$4=TRUE,'FeedStuffs Data'!AZ3,0)</f>
        <v>0</v>
      </c>
      <c r="BL5">
        <f>IF(BL$4=TRUE,'FeedStuffs Data'!BA3,0)</f>
        <v>0</v>
      </c>
      <c r="BM5">
        <f>IF(BM$4=TRUE,'FeedStuffs Data'!BB3,0)</f>
        <v>0</v>
      </c>
      <c r="BN5">
        <f>IF(BN$4=TRUE,'FeedStuffs Data'!BC3,0)</f>
        <v>0</v>
      </c>
      <c r="BO5">
        <f ca="1">IF(INDIRECT(ADDRESS(1,COLUMN(Q1)+ROW(A1)-1))&gt;0.0001,INDIRECT(ADDRESS(1,COLUMN(Q1)+ROW(A1)-1))+0.000000001*ROW(A1),0)</f>
        <v>0</v>
      </c>
      <c r="BP5" s="3">
        <f aca="true" ca="1" t="shared" si="5" ref="BP5:BP10">IF(INDIRECT(ADDRESS(2,COLUMN(Q1)+ROW(A1)-1))&gt;0.0001,INDIRECT(ADDRESS(2,COLUMN(Q1)+ROW(A1)-1))+0.000000001*ROW(A1),0)</f>
        <v>0</v>
      </c>
      <c r="BQ5" t="str">
        <f>Solver!B64</f>
        <v>Alfalfa - Hay - Early Bloom</v>
      </c>
      <c r="BS5">
        <f aca="true" t="shared" si="6" ref="BS5:BS36">RANK(BP5,BP$5:BP$54,1)</f>
        <v>1</v>
      </c>
      <c r="BT5">
        <v>5</v>
      </c>
      <c r="BU5">
        <f>BU4</f>
        <v>4</v>
      </c>
      <c r="BV5">
        <f aca="true" ca="1" t="shared" si="7" ref="BV5:BV10">IF(BU5&gt;0,INDIRECT(ADDRESS(2,COLUMN(CD1)+ROW(A1))))</f>
        <v>9</v>
      </c>
      <c r="BY5" s="7"/>
      <c r="CE5">
        <f aca="true" t="shared" si="8" ref="CE5:CF54">IF($BS6=CE$3,$BT6,0)</f>
        <v>0</v>
      </c>
      <c r="CF5">
        <f t="shared" si="8"/>
        <v>0</v>
      </c>
      <c r="CG5">
        <f t="shared" si="4"/>
        <v>0</v>
      </c>
      <c r="CH5">
        <f t="shared" si="4"/>
        <v>0</v>
      </c>
      <c r="CI5">
        <f t="shared" si="4"/>
        <v>0</v>
      </c>
      <c r="CJ5">
        <f t="shared" si="4"/>
        <v>0</v>
      </c>
      <c r="CK5">
        <f t="shared" si="4"/>
        <v>0</v>
      </c>
      <c r="CL5">
        <f t="shared" si="4"/>
        <v>0</v>
      </c>
      <c r="CM5">
        <f t="shared" si="4"/>
        <v>0</v>
      </c>
      <c r="CN5">
        <f t="shared" si="4"/>
        <v>0</v>
      </c>
      <c r="CO5">
        <f t="shared" si="4"/>
        <v>0</v>
      </c>
      <c r="CP5">
        <f t="shared" si="4"/>
        <v>0</v>
      </c>
      <c r="CQ5">
        <f t="shared" si="4"/>
        <v>0</v>
      </c>
      <c r="CR5">
        <f t="shared" si="4"/>
        <v>0</v>
      </c>
      <c r="CS5">
        <f t="shared" si="4"/>
        <v>0</v>
      </c>
      <c r="CT5">
        <f t="shared" si="4"/>
        <v>0</v>
      </c>
      <c r="CU5">
        <f t="shared" si="4"/>
        <v>0</v>
      </c>
      <c r="CV5">
        <f t="shared" si="4"/>
        <v>0</v>
      </c>
      <c r="CW5">
        <f t="shared" si="4"/>
        <v>0</v>
      </c>
      <c r="CX5">
        <f t="shared" si="4"/>
        <v>0</v>
      </c>
      <c r="CY5">
        <f t="shared" si="4"/>
        <v>0</v>
      </c>
      <c r="CZ5">
        <f t="shared" si="4"/>
        <v>0</v>
      </c>
      <c r="DA5">
        <f t="shared" si="4"/>
        <v>0</v>
      </c>
      <c r="DB5">
        <f t="shared" si="4"/>
        <v>0</v>
      </c>
      <c r="DC5">
        <f t="shared" si="4"/>
        <v>0</v>
      </c>
      <c r="DD5">
        <f t="shared" si="4"/>
        <v>0</v>
      </c>
      <c r="DE5">
        <f t="shared" si="4"/>
        <v>0</v>
      </c>
      <c r="DF5">
        <f t="shared" si="4"/>
        <v>0</v>
      </c>
      <c r="DG5">
        <f t="shared" si="4"/>
        <v>0</v>
      </c>
      <c r="DH5">
        <f t="shared" si="4"/>
        <v>0</v>
      </c>
      <c r="DI5">
        <f t="shared" si="4"/>
        <v>0</v>
      </c>
      <c r="DJ5">
        <f t="shared" si="4"/>
        <v>0</v>
      </c>
      <c r="DK5">
        <f t="shared" si="4"/>
        <v>0</v>
      </c>
      <c r="DL5">
        <f t="shared" si="4"/>
        <v>0</v>
      </c>
      <c r="DM5">
        <f t="shared" si="4"/>
        <v>0</v>
      </c>
      <c r="DN5">
        <f t="shared" si="4"/>
        <v>0</v>
      </c>
      <c r="DO5">
        <f t="shared" si="4"/>
        <v>0</v>
      </c>
      <c r="DP5">
        <f t="shared" si="4"/>
        <v>0</v>
      </c>
      <c r="DQ5">
        <f t="shared" si="4"/>
        <v>0</v>
      </c>
      <c r="DR5">
        <f t="shared" si="4"/>
        <v>0</v>
      </c>
      <c r="DS5">
        <f t="shared" si="4"/>
        <v>0</v>
      </c>
      <c r="DT5">
        <f t="shared" si="4"/>
        <v>0</v>
      </c>
      <c r="DU5">
        <f t="shared" si="4"/>
        <v>0</v>
      </c>
      <c r="DV5">
        <f t="shared" si="4"/>
        <v>0</v>
      </c>
      <c r="DW5">
        <f t="shared" si="4"/>
        <v>0</v>
      </c>
      <c r="DX5">
        <f t="shared" si="4"/>
        <v>0</v>
      </c>
      <c r="DY5">
        <f t="shared" si="4"/>
        <v>0</v>
      </c>
      <c r="DZ5">
        <f t="shared" si="4"/>
        <v>0</v>
      </c>
      <c r="EA5">
        <f t="shared" si="4"/>
        <v>0</v>
      </c>
    </row>
    <row r="6" spans="1:131" ht="12.75">
      <c r="A6" s="1" t="s">
        <v>193</v>
      </c>
      <c r="E6" s="17"/>
      <c r="G6" s="7" t="s">
        <v>89</v>
      </c>
      <c r="J6" s="9">
        <f>IF(Solver!K12=TRUE,"*","")</f>
      </c>
      <c r="K6" s="3"/>
      <c r="L6" s="9">
        <f>IF(Solver!K12=TRUE,"*","")</f>
      </c>
      <c r="M6" s="17">
        <f>Solver!L12</f>
        <v>0</v>
      </c>
      <c r="N6" s="3"/>
      <c r="O6" s="3">
        <f>SUMPRODUCT(Q$1:BN$1,Q6:BN6)</f>
        <v>0.603179062000211</v>
      </c>
      <c r="Q6">
        <f>IF(Q$4=TRUE,'FeedStuffs Data'!F4,0)</f>
        <v>0</v>
      </c>
      <c r="R6">
        <f>IF(R$4=TRUE,'FeedStuffs Data'!G4,0)</f>
        <v>0</v>
      </c>
      <c r="S6">
        <f>IF(S$4=TRUE,'FeedStuffs Data'!H4,0)</f>
        <v>0</v>
      </c>
      <c r="T6">
        <f>IF(T$4=TRUE,'FeedStuffs Data'!I4,0)</f>
        <v>0</v>
      </c>
      <c r="U6">
        <f>IF(U$4=TRUE,'FeedStuffs Data'!J4,0)</f>
        <v>0.38</v>
      </c>
      <c r="V6">
        <f>IF(V$4=TRUE,'FeedStuffs Data'!K4,0)</f>
        <v>0</v>
      </c>
      <c r="W6">
        <f>IF(W$4=TRUE,'FeedStuffs Data'!L4,0)</f>
        <v>0</v>
      </c>
      <c r="X6">
        <f>IF(X$4=TRUE,'FeedStuffs Data'!M4,0)</f>
        <v>0</v>
      </c>
      <c r="Y6">
        <f>IF(Y$4=TRUE,'FeedStuffs Data'!N4,0)</f>
        <v>0</v>
      </c>
      <c r="Z6">
        <f>IF(Z$4=TRUE,'FeedStuffs Data'!O4,0)</f>
        <v>0</v>
      </c>
      <c r="AA6">
        <f>IF(AA$4=TRUE,'FeedStuffs Data'!P4,0)</f>
        <v>0</v>
      </c>
      <c r="AB6">
        <f>IF(AB$4=TRUE,'FeedStuffs Data'!Q4,0)</f>
        <v>0</v>
      </c>
      <c r="AC6">
        <f>IF(AC$4=TRUE,'FeedStuffs Data'!R4,0)</f>
        <v>0</v>
      </c>
      <c r="AD6">
        <f>IF(AD$4=TRUE,'FeedStuffs Data'!S4,0)</f>
        <v>0</v>
      </c>
      <c r="AE6">
        <f>IF(AE$4=TRUE,'FeedStuffs Data'!T4,0)</f>
        <v>0.9</v>
      </c>
      <c r="AF6">
        <f>IF(AF$4=TRUE,'FeedStuffs Data'!U4,0)</f>
        <v>0.72</v>
      </c>
      <c r="AG6">
        <f>IF(AG$4=TRUE,'FeedStuffs Data'!V4,0)</f>
        <v>0.346</v>
      </c>
      <c r="AH6">
        <f>IF(AH$4=TRUE,'FeedStuffs Data'!W4,0)</f>
        <v>0.894</v>
      </c>
      <c r="AI6">
        <f>IF(AI$4=TRUE,'FeedStuffs Data'!X4,0)</f>
        <v>0</v>
      </c>
      <c r="AJ6">
        <f>IF(AJ$4=TRUE,'FeedStuffs Data'!Y4,0)</f>
        <v>0.999</v>
      </c>
      <c r="AK6">
        <f>IF(AK$4=TRUE,'FeedStuffs Data'!Z4,0)</f>
        <v>0</v>
      </c>
      <c r="AL6">
        <f>IF(AL$4=TRUE,'FeedStuffs Data'!AA4,0)</f>
        <v>0</v>
      </c>
      <c r="AM6">
        <f>IF(AM$4=TRUE,'FeedStuffs Data'!AB4,0)</f>
        <v>0</v>
      </c>
      <c r="AN6">
        <f>IF(AN$4=TRUE,'FeedStuffs Data'!AC4,0)</f>
        <v>0.9</v>
      </c>
      <c r="AO6">
        <f>IF(AO$4=TRUE,'FeedStuffs Data'!AD4,0)</f>
        <v>0.909</v>
      </c>
      <c r="AP6">
        <f>IF(AP$4=TRUE,'FeedStuffs Data'!AE4,0)</f>
        <v>0</v>
      </c>
      <c r="AQ6">
        <f>IF(AQ$4=TRUE,'FeedStuffs Data'!AF4,0)</f>
        <v>0</v>
      </c>
      <c r="AR6">
        <f>IF(AR$4=TRUE,'FeedStuffs Data'!AG4,0)</f>
        <v>0</v>
      </c>
      <c r="AS6">
        <f>IF(AS$4=TRUE,'FeedStuffs Data'!AH4,0)</f>
        <v>1</v>
      </c>
      <c r="AT6">
        <f>IF(AT$4=TRUE,'FeedStuffs Data'!AI4,0)</f>
        <v>1</v>
      </c>
      <c r="AU6">
        <f>IF(AU$4=TRUE,'FeedStuffs Data'!AJ4,0)</f>
        <v>0</v>
      </c>
      <c r="AV6">
        <f>IF(AV$4=TRUE,'FeedStuffs Data'!AK4,0)</f>
        <v>0</v>
      </c>
      <c r="AW6">
        <f>IF(AW$4=TRUE,'FeedStuffs Data'!AL4,0)</f>
        <v>0</v>
      </c>
      <c r="AX6">
        <f>IF(AX$4=TRUE,'FeedStuffs Data'!AM4,0)</f>
        <v>0</v>
      </c>
      <c r="AY6">
        <f>IF(AY$4=TRUE,'FeedStuffs Data'!AN4,0)</f>
        <v>0</v>
      </c>
      <c r="AZ6">
        <f>IF(AZ$4=TRUE,'FeedStuffs Data'!AO4,0)</f>
        <v>0</v>
      </c>
      <c r="BA6">
        <f>IF(BA$4=TRUE,'FeedStuffs Data'!AP4,0)</f>
        <v>0</v>
      </c>
      <c r="BB6">
        <f>IF(BB$4=TRUE,'FeedStuffs Data'!AQ4,0)</f>
        <v>0</v>
      </c>
      <c r="BC6">
        <f>IF(BC$4=TRUE,'FeedStuffs Data'!AR4,0)</f>
        <v>0</v>
      </c>
      <c r="BD6">
        <f>IF(BD$4=TRUE,'FeedStuffs Data'!AS4,0)</f>
        <v>0</v>
      </c>
      <c r="BE6">
        <f>IF(BE$4=TRUE,'FeedStuffs Data'!AT4,0)</f>
        <v>0</v>
      </c>
      <c r="BF6">
        <f>IF(BF$4=TRUE,'FeedStuffs Data'!AU4,0)</f>
        <v>0</v>
      </c>
      <c r="BG6">
        <f>IF(BG$4=TRUE,'FeedStuffs Data'!AV4,0)</f>
        <v>0</v>
      </c>
      <c r="BH6">
        <f>IF(BH$4=TRUE,'FeedStuffs Data'!AW4,0)</f>
        <v>0</v>
      </c>
      <c r="BI6">
        <f>IF(BI$4=TRUE,'FeedStuffs Data'!AX4,0)</f>
        <v>0</v>
      </c>
      <c r="BJ6">
        <f>IF(BJ$4=TRUE,'FeedStuffs Data'!AY4,0)</f>
        <v>0</v>
      </c>
      <c r="BK6">
        <f>IF(BK$4=TRUE,'FeedStuffs Data'!AZ4,0)</f>
        <v>0</v>
      </c>
      <c r="BL6">
        <f>IF(BL$4=TRUE,'FeedStuffs Data'!BA4,0)</f>
        <v>0</v>
      </c>
      <c r="BM6">
        <f>IF(BM$4=TRUE,'FeedStuffs Data'!BB4,0)</f>
        <v>0</v>
      </c>
      <c r="BN6">
        <f>IF(BN$4=TRUE,'FeedStuffs Data'!BC4,0)</f>
        <v>0</v>
      </c>
      <c r="BO6">
        <f aca="true" ca="1" t="shared" si="9" ref="BO6:BO54">IF(INDIRECT(ADDRESS(1,COLUMN(Q2)+ROW(A2)-1))&gt;0.0001,INDIRECT(ADDRESS(1,COLUMN(Q2)+ROW(A2)-1))+0.000000001*ROW(A2),0)</f>
        <v>0</v>
      </c>
      <c r="BP6" s="3">
        <f ca="1" t="shared" si="5"/>
        <v>0</v>
      </c>
      <c r="BQ6" t="str">
        <f>Solver!B65</f>
        <v>Alfalfa - Hay - Mid Bloom</v>
      </c>
      <c r="BS6">
        <f t="shared" si="6"/>
        <v>1</v>
      </c>
      <c r="BT6">
        <f>BT5+1</f>
        <v>6</v>
      </c>
      <c r="BU6">
        <f>BU5-1</f>
        <v>3</v>
      </c>
      <c r="BV6">
        <f ca="1" t="shared" si="7"/>
        <v>19</v>
      </c>
      <c r="BY6" s="7"/>
      <c r="CE6">
        <f t="shared" si="8"/>
        <v>0</v>
      </c>
      <c r="CF6">
        <f t="shared" si="8"/>
        <v>0</v>
      </c>
      <c r="CG6">
        <f t="shared" si="4"/>
        <v>0</v>
      </c>
      <c r="CH6">
        <f t="shared" si="4"/>
        <v>0</v>
      </c>
      <c r="CI6">
        <f t="shared" si="4"/>
        <v>0</v>
      </c>
      <c r="CJ6">
        <f t="shared" si="4"/>
        <v>0</v>
      </c>
      <c r="CK6">
        <f t="shared" si="4"/>
        <v>0</v>
      </c>
      <c r="CL6">
        <f t="shared" si="4"/>
        <v>0</v>
      </c>
      <c r="CM6">
        <f t="shared" si="4"/>
        <v>0</v>
      </c>
      <c r="CN6">
        <f t="shared" si="4"/>
        <v>0</v>
      </c>
      <c r="CO6">
        <f t="shared" si="4"/>
        <v>0</v>
      </c>
      <c r="CP6">
        <f t="shared" si="4"/>
        <v>0</v>
      </c>
      <c r="CQ6">
        <f t="shared" si="4"/>
        <v>0</v>
      </c>
      <c r="CR6">
        <f t="shared" si="4"/>
        <v>0</v>
      </c>
      <c r="CS6">
        <f t="shared" si="4"/>
        <v>0</v>
      </c>
      <c r="CT6">
        <f t="shared" si="4"/>
        <v>0</v>
      </c>
      <c r="CU6">
        <f t="shared" si="4"/>
        <v>0</v>
      </c>
      <c r="CV6">
        <f t="shared" si="4"/>
        <v>0</v>
      </c>
      <c r="CW6">
        <f t="shared" si="4"/>
        <v>0</v>
      </c>
      <c r="CX6">
        <f t="shared" si="4"/>
        <v>0</v>
      </c>
      <c r="CY6">
        <f t="shared" si="4"/>
        <v>0</v>
      </c>
      <c r="CZ6">
        <f t="shared" si="4"/>
        <v>0</v>
      </c>
      <c r="DA6">
        <f t="shared" si="4"/>
        <v>0</v>
      </c>
      <c r="DB6">
        <f t="shared" si="4"/>
        <v>0</v>
      </c>
      <c r="DC6">
        <f t="shared" si="4"/>
        <v>0</v>
      </c>
      <c r="DD6">
        <f t="shared" si="4"/>
        <v>0</v>
      </c>
      <c r="DE6">
        <f t="shared" si="4"/>
        <v>0</v>
      </c>
      <c r="DF6">
        <f t="shared" si="4"/>
        <v>0</v>
      </c>
      <c r="DG6">
        <f t="shared" si="4"/>
        <v>0</v>
      </c>
      <c r="DH6">
        <f t="shared" si="4"/>
        <v>0</v>
      </c>
      <c r="DI6">
        <f t="shared" si="4"/>
        <v>0</v>
      </c>
      <c r="DJ6">
        <f t="shared" si="4"/>
        <v>0</v>
      </c>
      <c r="DK6">
        <f t="shared" si="4"/>
        <v>0</v>
      </c>
      <c r="DL6">
        <f t="shared" si="4"/>
        <v>0</v>
      </c>
      <c r="DM6">
        <f t="shared" si="4"/>
        <v>0</v>
      </c>
      <c r="DN6">
        <f t="shared" si="4"/>
        <v>0</v>
      </c>
      <c r="DO6">
        <f t="shared" si="4"/>
        <v>0</v>
      </c>
      <c r="DP6">
        <f t="shared" si="4"/>
        <v>0</v>
      </c>
      <c r="DQ6">
        <f t="shared" si="4"/>
        <v>0</v>
      </c>
      <c r="DR6">
        <f t="shared" si="4"/>
        <v>0</v>
      </c>
      <c r="DS6">
        <f t="shared" si="4"/>
        <v>0</v>
      </c>
      <c r="DT6">
        <f t="shared" si="4"/>
        <v>0</v>
      </c>
      <c r="DU6">
        <f t="shared" si="4"/>
        <v>0</v>
      </c>
      <c r="DV6">
        <f t="shared" si="4"/>
        <v>0</v>
      </c>
      <c r="DW6">
        <f t="shared" si="4"/>
        <v>0</v>
      </c>
      <c r="DX6">
        <f t="shared" si="4"/>
        <v>0</v>
      </c>
      <c r="DY6">
        <f t="shared" si="4"/>
        <v>0</v>
      </c>
      <c r="DZ6">
        <f t="shared" si="4"/>
        <v>0</v>
      </c>
      <c r="EA6">
        <f t="shared" si="4"/>
        <v>0</v>
      </c>
    </row>
    <row r="7" spans="1:131" ht="12.75">
      <c r="A7" s="73" t="s">
        <v>195</v>
      </c>
      <c r="B7" s="71" t="s">
        <v>194</v>
      </c>
      <c r="C7" s="72"/>
      <c r="F7" s="1" t="s">
        <v>81</v>
      </c>
      <c r="G7" s="7"/>
      <c r="J7" s="1"/>
      <c r="K7" s="11"/>
      <c r="L7" s="9">
        <f>IF(Solver!K13=TRUE,"*","")</f>
      </c>
      <c r="M7" s="17"/>
      <c r="BO7">
        <f ca="1" t="shared" si="9"/>
        <v>0</v>
      </c>
      <c r="BP7" s="3">
        <f ca="1" t="shared" si="5"/>
        <v>0</v>
      </c>
      <c r="BQ7" t="str">
        <f>Solver!B66</f>
        <v>Alfalfa - Hay - Full Bloom</v>
      </c>
      <c r="BS7">
        <f t="shared" si="6"/>
        <v>1</v>
      </c>
      <c r="BT7">
        <f aca="true" t="shared" si="10" ref="BT7:BT54">BT6+1</f>
        <v>7</v>
      </c>
      <c r="BU7">
        <f>BU6-1</f>
        <v>2</v>
      </c>
      <c r="BV7">
        <f ca="1" t="shared" si="7"/>
        <v>29</v>
      </c>
      <c r="BX7" s="1"/>
      <c r="BY7" s="7"/>
      <c r="CE7">
        <f t="shared" si="8"/>
        <v>0</v>
      </c>
      <c r="CF7">
        <f t="shared" si="8"/>
        <v>0</v>
      </c>
      <c r="CG7">
        <f t="shared" si="4"/>
        <v>0</v>
      </c>
      <c r="CH7">
        <f t="shared" si="4"/>
        <v>0</v>
      </c>
      <c r="CI7">
        <f t="shared" si="4"/>
        <v>0</v>
      </c>
      <c r="CJ7">
        <f t="shared" si="4"/>
        <v>0</v>
      </c>
      <c r="CK7">
        <f t="shared" si="4"/>
        <v>0</v>
      </c>
      <c r="CL7">
        <f t="shared" si="4"/>
        <v>0</v>
      </c>
      <c r="CM7">
        <f t="shared" si="4"/>
        <v>0</v>
      </c>
      <c r="CN7">
        <f t="shared" si="4"/>
        <v>0</v>
      </c>
      <c r="CO7">
        <f t="shared" si="4"/>
        <v>0</v>
      </c>
      <c r="CP7">
        <f t="shared" si="4"/>
        <v>0</v>
      </c>
      <c r="CQ7">
        <f t="shared" si="4"/>
        <v>0</v>
      </c>
      <c r="CR7">
        <f t="shared" si="4"/>
        <v>0</v>
      </c>
      <c r="CS7">
        <f t="shared" si="4"/>
        <v>0</v>
      </c>
      <c r="CT7">
        <f t="shared" si="4"/>
        <v>0</v>
      </c>
      <c r="CU7">
        <f t="shared" si="4"/>
        <v>0</v>
      </c>
      <c r="CV7">
        <f t="shared" si="4"/>
        <v>0</v>
      </c>
      <c r="CW7">
        <f t="shared" si="4"/>
        <v>0</v>
      </c>
      <c r="CX7">
        <f t="shared" si="4"/>
        <v>0</v>
      </c>
      <c r="CY7">
        <f t="shared" si="4"/>
        <v>0</v>
      </c>
      <c r="CZ7">
        <f t="shared" si="4"/>
        <v>0</v>
      </c>
      <c r="DA7">
        <f t="shared" si="4"/>
        <v>0</v>
      </c>
      <c r="DB7">
        <f t="shared" si="4"/>
        <v>0</v>
      </c>
      <c r="DC7">
        <f t="shared" si="4"/>
        <v>0</v>
      </c>
      <c r="DD7">
        <f t="shared" si="4"/>
        <v>0</v>
      </c>
      <c r="DE7">
        <f t="shared" si="4"/>
        <v>0</v>
      </c>
      <c r="DF7">
        <f t="shared" si="4"/>
        <v>0</v>
      </c>
      <c r="DG7">
        <f t="shared" si="4"/>
        <v>0</v>
      </c>
      <c r="DH7">
        <f t="shared" si="4"/>
        <v>0</v>
      </c>
      <c r="DI7">
        <f t="shared" si="4"/>
        <v>0</v>
      </c>
      <c r="DJ7">
        <f t="shared" si="4"/>
        <v>0</v>
      </c>
      <c r="DK7">
        <f t="shared" si="4"/>
        <v>0</v>
      </c>
      <c r="DL7">
        <f t="shared" si="4"/>
        <v>0</v>
      </c>
      <c r="DM7">
        <f t="shared" si="4"/>
        <v>0</v>
      </c>
      <c r="DN7">
        <f t="shared" si="4"/>
        <v>0</v>
      </c>
      <c r="DO7">
        <f t="shared" si="4"/>
        <v>0</v>
      </c>
      <c r="DP7">
        <f t="shared" si="4"/>
        <v>0</v>
      </c>
      <c r="DQ7">
        <f t="shared" si="4"/>
        <v>0</v>
      </c>
      <c r="DR7">
        <f t="shared" si="4"/>
        <v>0</v>
      </c>
      <c r="DS7">
        <f t="shared" si="4"/>
        <v>0</v>
      </c>
      <c r="DT7">
        <f t="shared" si="4"/>
        <v>0</v>
      </c>
      <c r="DU7">
        <f t="shared" si="4"/>
        <v>0</v>
      </c>
      <c r="DV7">
        <f t="shared" si="4"/>
        <v>0</v>
      </c>
      <c r="DW7">
        <f t="shared" si="4"/>
        <v>0</v>
      </c>
      <c r="DX7">
        <f t="shared" si="4"/>
        <v>0</v>
      </c>
      <c r="DY7">
        <f t="shared" si="4"/>
        <v>0</v>
      </c>
      <c r="DZ7">
        <f t="shared" si="4"/>
        <v>0</v>
      </c>
      <c r="EA7">
        <f t="shared" si="4"/>
        <v>0</v>
      </c>
    </row>
    <row r="8" spans="1:131" ht="12.75">
      <c r="A8" s="16" t="s">
        <v>19</v>
      </c>
      <c r="B8" s="16" t="s">
        <v>19</v>
      </c>
      <c r="C8" t="s">
        <v>20</v>
      </c>
      <c r="G8" s="7" t="s">
        <v>162</v>
      </c>
      <c r="J8" s="9"/>
      <c r="K8" s="35">
        <f>Solver!G14</f>
        <v>0</v>
      </c>
      <c r="L8" s="9">
        <f>IF(Solver!K14=TRUE,"*","")</f>
      </c>
      <c r="M8" s="17">
        <f>Solver!L14</f>
        <v>0</v>
      </c>
      <c r="N8" s="4"/>
      <c r="O8" s="4">
        <f>SUMPRODUCT(Q$1:BN$1,Q8:BN8)*K$5</f>
        <v>16.960107656355518</v>
      </c>
      <c r="Q8">
        <f>IF(Q$4=TRUE,'FeedStuffs Data'!F6,0)</f>
        <v>0</v>
      </c>
      <c r="R8">
        <f>IF(R$4=TRUE,'FeedStuffs Data'!G6,0)</f>
        <v>0</v>
      </c>
      <c r="S8">
        <f>IF(S$4=TRUE,'FeedStuffs Data'!H6,0)</f>
        <v>0</v>
      </c>
      <c r="T8">
        <f>IF(T$4=TRUE,'FeedStuffs Data'!I6,0)</f>
        <v>0</v>
      </c>
      <c r="U8">
        <f>IF(U$4=TRUE,'FeedStuffs Data'!J6,0)</f>
        <v>2.6855849056603773</v>
      </c>
      <c r="V8">
        <f>IF(V$4=TRUE,'FeedStuffs Data'!K6,0)</f>
        <v>0</v>
      </c>
      <c r="W8">
        <f>IF(W$4=TRUE,'FeedStuffs Data'!L6,0)</f>
        <v>0</v>
      </c>
      <c r="X8">
        <f>IF(X$4=TRUE,'FeedStuffs Data'!M6,0)</f>
        <v>0</v>
      </c>
      <c r="Y8">
        <f>IF(Y$4=TRUE,'FeedStuffs Data'!N6,0)</f>
        <v>0</v>
      </c>
      <c r="Z8">
        <f>IF(Z$4=TRUE,'FeedStuffs Data'!O6,0)</f>
        <v>0</v>
      </c>
      <c r="AA8">
        <f>IF(AA$4=TRUE,'FeedStuffs Data'!P6,0)</f>
        <v>0</v>
      </c>
      <c r="AB8">
        <f>IF(AB$4=TRUE,'FeedStuffs Data'!Q6,0)</f>
        <v>0</v>
      </c>
      <c r="AC8">
        <f>IF(AC$4=TRUE,'FeedStuffs Data'!R6,0)</f>
        <v>0</v>
      </c>
      <c r="AD8">
        <f>IF(AD$4=TRUE,'FeedStuffs Data'!S6,0)</f>
        <v>0</v>
      </c>
      <c r="AE8">
        <f>IF(AE$4=TRUE,'FeedStuffs Data'!T6,0)</f>
        <v>3.92</v>
      </c>
      <c r="AF8">
        <f>IF(AF$4=TRUE,'FeedStuffs Data'!U6,0)</f>
        <v>4.052676923076922</v>
      </c>
      <c r="AG8">
        <f>IF(AG$4=TRUE,'FeedStuffs Data'!V6,0)</f>
        <v>3.17</v>
      </c>
      <c r="AH8">
        <f>IF(AH$4=TRUE,'FeedStuffs Data'!W6,0)</f>
        <v>3.97</v>
      </c>
      <c r="AI8">
        <f>IF(AI$4=TRUE,'FeedStuffs Data'!X6,0)</f>
        <v>0</v>
      </c>
      <c r="AJ8">
        <f>IF(AJ$4=TRUE,'FeedStuffs Data'!Y6,0)</f>
        <v>7.8</v>
      </c>
      <c r="AK8">
        <f>IF(AK$4=TRUE,'FeedStuffs Data'!Z6,0)</f>
        <v>0</v>
      </c>
      <c r="AL8">
        <f>IF(AL$4=TRUE,'FeedStuffs Data'!AA6,0)</f>
        <v>0</v>
      </c>
      <c r="AM8">
        <f>IF(AM$4=TRUE,'FeedStuffs Data'!AB6,0)</f>
        <v>0</v>
      </c>
      <c r="AN8">
        <f>IF(AN$4=TRUE,'FeedStuffs Data'!AC6,0)</f>
        <v>4.14</v>
      </c>
      <c r="AO8">
        <f>IF(AO$4=TRUE,'FeedStuffs Data'!AD6,0)</f>
        <v>3.7</v>
      </c>
      <c r="AP8">
        <f>IF(AP$4=TRUE,'FeedStuffs Data'!AE6,0)</f>
        <v>0</v>
      </c>
      <c r="AQ8">
        <f>IF(AQ$4=TRUE,'FeedStuffs Data'!AF6,0)</f>
        <v>0</v>
      </c>
      <c r="AR8">
        <f>IF(AR$4=TRUE,'FeedStuffs Data'!AG6,0)</f>
        <v>0</v>
      </c>
      <c r="AS8">
        <f>IF(AS$4=TRUE,'FeedStuffs Data'!AH6,0)</f>
        <v>0</v>
      </c>
      <c r="AT8">
        <f>IF(AT$4=TRUE,'FeedStuffs Data'!AI6,0)</f>
        <v>0</v>
      </c>
      <c r="AU8">
        <f>IF(AU$4=TRUE,'FeedStuffs Data'!AJ6,0)</f>
        <v>0</v>
      </c>
      <c r="AV8">
        <f>IF(AV$4=TRUE,'FeedStuffs Data'!AK6,0)</f>
        <v>0</v>
      </c>
      <c r="AW8">
        <f>IF(AW$4=TRUE,'FeedStuffs Data'!AL6,0)</f>
        <v>0</v>
      </c>
      <c r="AX8">
        <f>IF(AX$4=TRUE,'FeedStuffs Data'!AM6,0)</f>
        <v>0</v>
      </c>
      <c r="AY8">
        <f>IF(AY$4=TRUE,'FeedStuffs Data'!AN6,0)</f>
        <v>0</v>
      </c>
      <c r="AZ8">
        <f>IF(AZ$4=TRUE,'FeedStuffs Data'!AO6,0)</f>
        <v>0</v>
      </c>
      <c r="BA8">
        <f>IF(BA$4=TRUE,'FeedStuffs Data'!AP6,0)</f>
        <v>0</v>
      </c>
      <c r="BB8">
        <f>IF(BB$4=TRUE,'FeedStuffs Data'!AQ6,0)</f>
        <v>0</v>
      </c>
      <c r="BC8">
        <f>IF(BC$4=TRUE,'FeedStuffs Data'!AR6,0)</f>
        <v>0</v>
      </c>
      <c r="BD8">
        <f>IF(BD$4=TRUE,'FeedStuffs Data'!AS6,0)</f>
        <v>0</v>
      </c>
      <c r="BE8">
        <f>IF(BE$4=TRUE,'FeedStuffs Data'!AT6,0)</f>
        <v>0</v>
      </c>
      <c r="BF8">
        <f>IF(BF$4=TRUE,'FeedStuffs Data'!AU6,0)</f>
        <v>0</v>
      </c>
      <c r="BG8">
        <f>IF(BG$4=TRUE,'FeedStuffs Data'!AV6,0)</f>
        <v>0</v>
      </c>
      <c r="BH8">
        <f>IF(BH$4=TRUE,'FeedStuffs Data'!AW6,0)</f>
        <v>0</v>
      </c>
      <c r="BI8">
        <f>IF(BI$4=TRUE,'FeedStuffs Data'!AX6,0)</f>
        <v>0</v>
      </c>
      <c r="BJ8">
        <f>IF(BJ$4=TRUE,'FeedStuffs Data'!AY6,0)</f>
        <v>0</v>
      </c>
      <c r="BK8">
        <f>IF(BK$4=TRUE,'FeedStuffs Data'!AZ6,0)</f>
        <v>0</v>
      </c>
      <c r="BL8">
        <f>IF(BL$4=TRUE,'FeedStuffs Data'!BA6,0)</f>
        <v>0</v>
      </c>
      <c r="BM8">
        <f>IF(BM$4=TRUE,'FeedStuffs Data'!BB6,0)</f>
        <v>0</v>
      </c>
      <c r="BN8">
        <f>IF(BN$4=TRUE,'FeedStuffs Data'!BC6,0)</f>
        <v>0</v>
      </c>
      <c r="BO8">
        <f ca="1" t="shared" si="9"/>
        <v>0</v>
      </c>
      <c r="BP8" s="3">
        <f ca="1" t="shared" si="5"/>
        <v>0</v>
      </c>
      <c r="BQ8" t="str">
        <f>Solver!B67</f>
        <v>Alfalfa - Silage - Early Bloom</v>
      </c>
      <c r="BS8">
        <f t="shared" si="6"/>
        <v>1</v>
      </c>
      <c r="BT8">
        <f t="shared" si="10"/>
        <v>8</v>
      </c>
      <c r="BU8">
        <f>BU7-1</f>
        <v>1</v>
      </c>
      <c r="BV8">
        <f ca="1" t="shared" si="7"/>
        <v>33</v>
      </c>
      <c r="BY8" s="7"/>
      <c r="CE8">
        <f t="shared" si="8"/>
        <v>9</v>
      </c>
      <c r="CF8">
        <f t="shared" si="8"/>
        <v>0</v>
      </c>
      <c r="CG8">
        <f t="shared" si="4"/>
        <v>0</v>
      </c>
      <c r="CH8">
        <f t="shared" si="4"/>
        <v>0</v>
      </c>
      <c r="CI8">
        <f t="shared" si="4"/>
        <v>0</v>
      </c>
      <c r="CJ8">
        <f t="shared" si="4"/>
        <v>0</v>
      </c>
      <c r="CK8">
        <f t="shared" si="4"/>
        <v>0</v>
      </c>
      <c r="CL8">
        <f t="shared" si="4"/>
        <v>0</v>
      </c>
      <c r="CM8">
        <f t="shared" si="4"/>
        <v>0</v>
      </c>
      <c r="CN8">
        <f t="shared" si="4"/>
        <v>0</v>
      </c>
      <c r="CO8">
        <f t="shared" si="4"/>
        <v>0</v>
      </c>
      <c r="CP8">
        <f t="shared" si="4"/>
        <v>0</v>
      </c>
      <c r="CQ8">
        <f t="shared" si="4"/>
        <v>0</v>
      </c>
      <c r="CR8">
        <f t="shared" si="4"/>
        <v>0</v>
      </c>
      <c r="CS8">
        <f t="shared" si="4"/>
        <v>0</v>
      </c>
      <c r="CT8">
        <f t="shared" si="4"/>
        <v>0</v>
      </c>
      <c r="CU8">
        <f t="shared" si="4"/>
        <v>0</v>
      </c>
      <c r="CV8">
        <f t="shared" si="4"/>
        <v>0</v>
      </c>
      <c r="CW8">
        <f t="shared" si="4"/>
        <v>0</v>
      </c>
      <c r="CX8">
        <f t="shared" si="4"/>
        <v>0</v>
      </c>
      <c r="CY8">
        <f t="shared" si="4"/>
        <v>0</v>
      </c>
      <c r="CZ8">
        <f t="shared" si="4"/>
        <v>0</v>
      </c>
      <c r="DA8">
        <f t="shared" si="4"/>
        <v>0</v>
      </c>
      <c r="DB8">
        <f t="shared" si="4"/>
        <v>0</v>
      </c>
      <c r="DC8">
        <f t="shared" si="4"/>
        <v>0</v>
      </c>
      <c r="DD8">
        <f t="shared" si="4"/>
        <v>0</v>
      </c>
      <c r="DE8">
        <f t="shared" si="4"/>
        <v>0</v>
      </c>
      <c r="DF8">
        <f t="shared" si="4"/>
        <v>0</v>
      </c>
      <c r="DG8">
        <f t="shared" si="4"/>
        <v>0</v>
      </c>
      <c r="DH8">
        <f t="shared" si="4"/>
        <v>0</v>
      </c>
      <c r="DI8">
        <f t="shared" si="4"/>
        <v>0</v>
      </c>
      <c r="DJ8">
        <f t="shared" si="4"/>
        <v>0</v>
      </c>
      <c r="DK8">
        <f t="shared" si="4"/>
        <v>0</v>
      </c>
      <c r="DL8">
        <f t="shared" si="4"/>
        <v>0</v>
      </c>
      <c r="DM8">
        <f t="shared" si="4"/>
        <v>0</v>
      </c>
      <c r="DN8">
        <f t="shared" si="4"/>
        <v>0</v>
      </c>
      <c r="DO8">
        <f t="shared" si="4"/>
        <v>0</v>
      </c>
      <c r="DP8">
        <f t="shared" si="4"/>
        <v>0</v>
      </c>
      <c r="DQ8">
        <f t="shared" si="4"/>
        <v>0</v>
      </c>
      <c r="DR8">
        <f t="shared" si="4"/>
        <v>0</v>
      </c>
      <c r="DS8">
        <f t="shared" si="4"/>
        <v>0</v>
      </c>
      <c r="DT8">
        <f t="shared" si="4"/>
        <v>0</v>
      </c>
      <c r="DU8">
        <f t="shared" si="4"/>
        <v>0</v>
      </c>
      <c r="DV8">
        <f t="shared" si="4"/>
        <v>0</v>
      </c>
      <c r="DW8">
        <f t="shared" si="4"/>
        <v>0</v>
      </c>
      <c r="DX8">
        <f t="shared" si="4"/>
        <v>0</v>
      </c>
      <c r="DY8">
        <f t="shared" si="4"/>
        <v>0</v>
      </c>
      <c r="DZ8">
        <f t="shared" si="4"/>
        <v>0</v>
      </c>
      <c r="EA8">
        <f t="shared" si="4"/>
        <v>0</v>
      </c>
    </row>
    <row r="9" spans="1:131" ht="12.75">
      <c r="A9" s="3">
        <f ca="1">IF(BU5&gt;0,INDIRECT(ADDRESS(BV5,COLUMN(BP1)-1)),"")</f>
        <v>0.5717061849367335</v>
      </c>
      <c r="B9" s="3">
        <f aca="true" ca="1" t="shared" si="11" ref="B9:B48">IF(BU5&gt;0,INDIRECT(ADDRESS(BV5,COLUMN(BP1)))/BP$2,"")</f>
        <v>0.759911121658064</v>
      </c>
      <c r="C9" s="15">
        <f>IF(ISNUMBER(B9),B9*2000,"")</f>
        <v>1519.822243316128</v>
      </c>
      <c r="D9" t="str">
        <f aca="true" ca="1" t="shared" si="12" ref="D9:D48">IF(BU5&gt;0,INDIRECT(ADDRESS(BV5,COLUMN(BQ1))),"")</f>
        <v>Alfalfa - Silage - Mid Bloom</v>
      </c>
      <c r="G9" s="7" t="s">
        <v>196</v>
      </c>
      <c r="K9" s="35">
        <f>Solver!G15</f>
        <v>11.52</v>
      </c>
      <c r="L9" s="9" t="str">
        <f>IF(Solver!K15=TRUE,"*","")</f>
        <v>*</v>
      </c>
      <c r="M9" s="17">
        <f>Solver!L15</f>
        <v>11.52</v>
      </c>
      <c r="N9" s="4"/>
      <c r="O9" s="4">
        <f>SUMPRODUCT(Q$1:BN$1,Q9:BN9)*K$5</f>
        <v>13.673374364833128</v>
      </c>
      <c r="Q9">
        <f>IF(Q$4=TRUE,'FeedStuffs Data'!F7,0)</f>
        <v>0</v>
      </c>
      <c r="R9">
        <f>IF(R$4=TRUE,'FeedStuffs Data'!G7,0)</f>
        <v>0</v>
      </c>
      <c r="S9">
        <f>IF(S$4=TRUE,'FeedStuffs Data'!H7,0)</f>
        <v>0</v>
      </c>
      <c r="T9">
        <f>IF(T$4=TRUE,'FeedStuffs Data'!I7,0)</f>
        <v>0</v>
      </c>
      <c r="U9">
        <f>IF(U$4=TRUE,'FeedStuffs Data'!J7,0)</f>
        <v>2.1</v>
      </c>
      <c r="V9">
        <f>IF(V$4=TRUE,'FeedStuffs Data'!K7,0)</f>
        <v>0</v>
      </c>
      <c r="W9">
        <f>IF(W$4=TRUE,'FeedStuffs Data'!L7,0)</f>
        <v>0</v>
      </c>
      <c r="X9">
        <f>IF(X$4=TRUE,'FeedStuffs Data'!M7,0)</f>
        <v>0</v>
      </c>
      <c r="Y9">
        <f>IF(Y$4=TRUE,'FeedStuffs Data'!N7,0)</f>
        <v>0</v>
      </c>
      <c r="Z9">
        <f>IF(Z$4=TRUE,'FeedStuffs Data'!O7,0)</f>
        <v>0</v>
      </c>
      <c r="AA9">
        <f>IF(AA$4=TRUE,'FeedStuffs Data'!P7,0)</f>
        <v>0</v>
      </c>
      <c r="AB9">
        <f>IF(AB$4=TRUE,'FeedStuffs Data'!Q7,0)</f>
        <v>0</v>
      </c>
      <c r="AC9">
        <f>IF(AC$4=TRUE,'FeedStuffs Data'!R7,0)</f>
        <v>0</v>
      </c>
      <c r="AD9">
        <f>IF(AD$4=TRUE,'FeedStuffs Data'!S7,0)</f>
        <v>0</v>
      </c>
      <c r="AE9">
        <f>IF(AE$4=TRUE,'FeedStuffs Data'!T7,0)</f>
        <v>3.25</v>
      </c>
      <c r="AF9">
        <f>IF(AF$4=TRUE,'FeedStuffs Data'!U7,0)</f>
        <v>3.36</v>
      </c>
      <c r="AG9">
        <f>IF(AG$4=TRUE,'FeedStuffs Data'!V7,0)</f>
        <v>2.6</v>
      </c>
      <c r="AH9">
        <f>IF(AH$4=TRUE,'FeedStuffs Data'!W7,0)</f>
        <v>3.25</v>
      </c>
      <c r="AI9">
        <f>IF(AI$4=TRUE,'FeedStuffs Data'!X7,0)</f>
        <v>0</v>
      </c>
      <c r="AJ9">
        <f>IF(AJ$4=TRUE,'FeedStuffs Data'!Y7,0)</f>
        <v>6.4</v>
      </c>
      <c r="AK9">
        <f>IF(AK$4=TRUE,'FeedStuffs Data'!Z7,0)</f>
        <v>0</v>
      </c>
      <c r="AL9">
        <f>IF(AL$4=TRUE,'FeedStuffs Data'!AA7,0)</f>
        <v>0</v>
      </c>
      <c r="AM9">
        <f>IF(AM$4=TRUE,'FeedStuffs Data'!AB7,0)</f>
        <v>0</v>
      </c>
      <c r="AN9">
        <f>IF(AN$4=TRUE,'FeedStuffs Data'!AC7,0)</f>
        <v>3.4</v>
      </c>
      <c r="AO9">
        <f>IF(AO$4=TRUE,'FeedStuffs Data'!AD7,0)</f>
        <v>3.04</v>
      </c>
      <c r="AP9">
        <f>IF(AP$4=TRUE,'FeedStuffs Data'!AE7,0)</f>
        <v>0</v>
      </c>
      <c r="AQ9">
        <f>IF(AQ$4=TRUE,'FeedStuffs Data'!AF7,0)</f>
        <v>0</v>
      </c>
      <c r="AR9">
        <f>IF(AR$4=TRUE,'FeedStuffs Data'!AG7,0)</f>
        <v>0</v>
      </c>
      <c r="AS9">
        <f>IF(AS$4=TRUE,'FeedStuffs Data'!AH7,0)</f>
        <v>0</v>
      </c>
      <c r="AT9">
        <f>IF(AT$4=TRUE,'FeedStuffs Data'!AI7,0)</f>
        <v>0</v>
      </c>
      <c r="AU9">
        <f>IF(AU$4=TRUE,'FeedStuffs Data'!AJ7,0)</f>
        <v>0</v>
      </c>
      <c r="AV9">
        <f>IF(AV$4=TRUE,'FeedStuffs Data'!AK7,0)</f>
        <v>0</v>
      </c>
      <c r="AW9">
        <f>IF(AW$4=TRUE,'FeedStuffs Data'!AL7,0)</f>
        <v>0</v>
      </c>
      <c r="AX9">
        <f>IF(AX$4=TRUE,'FeedStuffs Data'!AM7,0)</f>
        <v>0</v>
      </c>
      <c r="AY9">
        <f>IF(AY$4=TRUE,'FeedStuffs Data'!AN7,0)</f>
        <v>0</v>
      </c>
      <c r="AZ9">
        <f>IF(AZ$4=TRUE,'FeedStuffs Data'!AO7,0)</f>
        <v>0</v>
      </c>
      <c r="BA9">
        <f>IF(BA$4=TRUE,'FeedStuffs Data'!AP7,0)</f>
        <v>0</v>
      </c>
      <c r="BB9">
        <f>IF(BB$4=TRUE,'FeedStuffs Data'!AQ7,0)</f>
        <v>0</v>
      </c>
      <c r="BC9">
        <f>IF(BC$4=TRUE,'FeedStuffs Data'!AR7,0)</f>
        <v>0</v>
      </c>
      <c r="BD9">
        <f>IF(BD$4=TRUE,'FeedStuffs Data'!AS7,0)</f>
        <v>0</v>
      </c>
      <c r="BE9">
        <f>IF(BE$4=TRUE,'FeedStuffs Data'!AT7,0)</f>
        <v>0</v>
      </c>
      <c r="BF9">
        <f>IF(BF$4=TRUE,'FeedStuffs Data'!AU7,0)</f>
        <v>0</v>
      </c>
      <c r="BG9">
        <f>IF(BG$4=TRUE,'FeedStuffs Data'!AV7,0)</f>
        <v>0</v>
      </c>
      <c r="BH9">
        <f>IF(BH$4=TRUE,'FeedStuffs Data'!AW7,0)</f>
        <v>0</v>
      </c>
      <c r="BI9">
        <f>IF(BI$4=TRUE,'FeedStuffs Data'!AX7,0)</f>
        <v>0</v>
      </c>
      <c r="BJ9">
        <f>IF(BJ$4=TRUE,'FeedStuffs Data'!AY7,0)</f>
        <v>0</v>
      </c>
      <c r="BK9">
        <f>IF(BK$4=TRUE,'FeedStuffs Data'!AZ7,0)</f>
        <v>0</v>
      </c>
      <c r="BL9">
        <f>IF(BL$4=TRUE,'FeedStuffs Data'!BA7,0)</f>
        <v>0</v>
      </c>
      <c r="BM9">
        <f>IF(BM$4=TRUE,'FeedStuffs Data'!BB7,0)</f>
        <v>0</v>
      </c>
      <c r="BN9">
        <f>IF(BN$4=TRUE,'FeedStuffs Data'!BC7,0)</f>
        <v>0</v>
      </c>
      <c r="BO9">
        <f ca="1" t="shared" si="9"/>
        <v>0.5717061849367335</v>
      </c>
      <c r="BP9" s="3">
        <f ca="1" t="shared" si="5"/>
        <v>1.5044899522019304</v>
      </c>
      <c r="BQ9" t="str">
        <f>Solver!B68</f>
        <v>Alfalfa - Silage - Mid Bloom</v>
      </c>
      <c r="BS9">
        <f t="shared" si="6"/>
        <v>50</v>
      </c>
      <c r="BT9">
        <f t="shared" si="10"/>
        <v>9</v>
      </c>
      <c r="BU9">
        <f aca="true" t="shared" si="13" ref="BU9:BU54">BU8-1</f>
        <v>0</v>
      </c>
      <c r="BV9" t="b">
        <f ca="1" t="shared" si="7"/>
        <v>0</v>
      </c>
      <c r="BY9" s="7"/>
      <c r="CE9">
        <f t="shared" si="8"/>
        <v>0</v>
      </c>
      <c r="CF9">
        <f t="shared" si="8"/>
        <v>0</v>
      </c>
      <c r="CG9">
        <f t="shared" si="4"/>
        <v>0</v>
      </c>
      <c r="CH9">
        <f t="shared" si="4"/>
        <v>0</v>
      </c>
      <c r="CI9">
        <f t="shared" si="4"/>
        <v>0</v>
      </c>
      <c r="CJ9">
        <f t="shared" si="4"/>
        <v>0</v>
      </c>
      <c r="CK9">
        <f t="shared" si="4"/>
        <v>0</v>
      </c>
      <c r="CL9">
        <f t="shared" si="4"/>
        <v>0</v>
      </c>
      <c r="CM9">
        <f t="shared" si="4"/>
        <v>0</v>
      </c>
      <c r="CN9">
        <f t="shared" si="4"/>
        <v>0</v>
      </c>
      <c r="CO9">
        <f t="shared" si="4"/>
        <v>0</v>
      </c>
      <c r="CP9">
        <f t="shared" si="4"/>
        <v>0</v>
      </c>
      <c r="CQ9">
        <f aca="true" t="shared" si="14" ref="CQ9:CQ54">IF($BS10=CQ$3,$BT10,0)</f>
        <v>0</v>
      </c>
      <c r="CR9">
        <f aca="true" t="shared" si="15" ref="CR9:CR54">IF($BS10=CR$3,$BT10,0)</f>
        <v>0</v>
      </c>
      <c r="CS9">
        <f aca="true" t="shared" si="16" ref="CS9:CS54">IF($BS10=CS$3,$BT10,0)</f>
        <v>0</v>
      </c>
      <c r="CT9">
        <f aca="true" t="shared" si="17" ref="CT9:CT54">IF($BS10=CT$3,$BT10,0)</f>
        <v>0</v>
      </c>
      <c r="CU9">
        <f aca="true" t="shared" si="18" ref="CU9:CU54">IF($BS10=CU$3,$BT10,0)</f>
        <v>0</v>
      </c>
      <c r="CV9">
        <f aca="true" t="shared" si="19" ref="CV9:CV54">IF($BS10=CV$3,$BT10,0)</f>
        <v>0</v>
      </c>
      <c r="CW9">
        <f aca="true" t="shared" si="20" ref="CW9:CW54">IF($BS10=CW$3,$BT10,0)</f>
        <v>0</v>
      </c>
      <c r="CX9">
        <f aca="true" t="shared" si="21" ref="CX9:CX54">IF($BS10=CX$3,$BT10,0)</f>
        <v>0</v>
      </c>
      <c r="CY9">
        <f aca="true" t="shared" si="22" ref="CY9:CY54">IF($BS10=CY$3,$BT10,0)</f>
        <v>0</v>
      </c>
      <c r="CZ9">
        <f aca="true" t="shared" si="23" ref="CZ9:CZ54">IF($BS10=CZ$3,$BT10,0)</f>
        <v>0</v>
      </c>
      <c r="DA9">
        <f aca="true" t="shared" si="24" ref="DA9:DA54">IF($BS10=DA$3,$BT10,0)</f>
        <v>0</v>
      </c>
      <c r="DB9">
        <f aca="true" t="shared" si="25" ref="DB9:DB54">IF($BS10=DB$3,$BT10,0)</f>
        <v>0</v>
      </c>
      <c r="DC9">
        <f aca="true" t="shared" si="26" ref="DC9:DC54">IF($BS10=DC$3,$BT10,0)</f>
        <v>0</v>
      </c>
      <c r="DD9">
        <f aca="true" t="shared" si="27" ref="DD9:DD54">IF($BS10=DD$3,$BT10,0)</f>
        <v>0</v>
      </c>
      <c r="DE9">
        <f aca="true" t="shared" si="28" ref="DE9:DE54">IF($BS10=DE$3,$BT10,0)</f>
        <v>0</v>
      </c>
      <c r="DF9">
        <f aca="true" t="shared" si="29" ref="DF9:DF54">IF($BS10=DF$3,$BT10,0)</f>
        <v>0</v>
      </c>
      <c r="DG9">
        <f aca="true" t="shared" si="30" ref="DG9:DG54">IF($BS10=DG$3,$BT10,0)</f>
        <v>0</v>
      </c>
      <c r="DH9">
        <f aca="true" t="shared" si="31" ref="DH9:DH54">IF($BS10=DH$3,$BT10,0)</f>
        <v>0</v>
      </c>
      <c r="DI9">
        <f aca="true" t="shared" si="32" ref="DI9:DI54">IF($BS10=DI$3,$BT10,0)</f>
        <v>0</v>
      </c>
      <c r="DJ9">
        <f aca="true" t="shared" si="33" ref="DJ9:DJ54">IF($BS10=DJ$3,$BT10,0)</f>
        <v>0</v>
      </c>
      <c r="DK9">
        <f aca="true" t="shared" si="34" ref="DK9:DK54">IF($BS10=DK$3,$BT10,0)</f>
        <v>0</v>
      </c>
      <c r="DL9">
        <f aca="true" t="shared" si="35" ref="DL9:DL54">IF($BS10=DL$3,$BT10,0)</f>
        <v>0</v>
      </c>
      <c r="DM9">
        <f aca="true" t="shared" si="36" ref="DM9:DM54">IF($BS10=DM$3,$BT10,0)</f>
        <v>0</v>
      </c>
      <c r="DN9">
        <f aca="true" t="shared" si="37" ref="DN9:DN54">IF($BS10=DN$3,$BT10,0)</f>
        <v>0</v>
      </c>
      <c r="DO9">
        <f aca="true" t="shared" si="38" ref="DO9:DO54">IF($BS10=DO$3,$BT10,0)</f>
        <v>0</v>
      </c>
      <c r="DP9">
        <f aca="true" t="shared" si="39" ref="DP9:DP54">IF($BS10=DP$3,$BT10,0)</f>
        <v>0</v>
      </c>
      <c r="DQ9">
        <f aca="true" t="shared" si="40" ref="DQ9:DQ54">IF($BS10=DQ$3,$BT10,0)</f>
        <v>0</v>
      </c>
      <c r="DR9">
        <f aca="true" t="shared" si="41" ref="DR9:DR54">IF($BS10=DR$3,$BT10,0)</f>
        <v>0</v>
      </c>
      <c r="DS9">
        <f aca="true" t="shared" si="42" ref="DS9:DS54">IF($BS10=DS$3,$BT10,0)</f>
        <v>0</v>
      </c>
      <c r="DT9">
        <f aca="true" t="shared" si="43" ref="DT9:DT54">IF($BS10=DT$3,$BT10,0)</f>
        <v>0</v>
      </c>
      <c r="DU9">
        <f aca="true" t="shared" si="44" ref="DU9:DU54">IF($BS10=DU$3,$BT10,0)</f>
        <v>0</v>
      </c>
      <c r="DV9">
        <f aca="true" t="shared" si="45" ref="DV9:DV54">IF($BS10=DV$3,$BT10,0)</f>
        <v>0</v>
      </c>
      <c r="DW9">
        <f aca="true" t="shared" si="46" ref="DW9:DW54">IF($BS10=DW$3,$BT10,0)</f>
        <v>0</v>
      </c>
      <c r="DX9">
        <f aca="true" t="shared" si="47" ref="DX9:DX54">IF($BS10=DX$3,$BT10,0)</f>
        <v>0</v>
      </c>
      <c r="DY9">
        <f aca="true" t="shared" si="48" ref="DY9:DY54">IF($BS10=DY$3,$BT10,0)</f>
        <v>0</v>
      </c>
      <c r="DZ9">
        <f aca="true" t="shared" si="49" ref="DZ9:DZ54">IF($BS10=DZ$3,$BT10,0)</f>
        <v>0</v>
      </c>
      <c r="EA9">
        <f aca="true" t="shared" si="50" ref="EA9:EA54">IF($BS10=EA$3,$BT10,0)</f>
        <v>0</v>
      </c>
    </row>
    <row r="10" spans="1:131" ht="12.75">
      <c r="A10" s="3">
        <f aca="true" ca="1" t="shared" si="51" ref="A10:A48">IF(BU6&gt;0,INDIRECT(ADDRESS(BV6,COLUMN(BP2)-1)),"")</f>
        <v>0.3960771784282232</v>
      </c>
      <c r="B10" s="3">
        <f ca="1" t="shared" si="11"/>
        <v>0.22228533799568445</v>
      </c>
      <c r="C10" s="15">
        <f>IF(ISNUMBER(B10),B10*2000,"")</f>
        <v>444.5706759913689</v>
      </c>
      <c r="D10" t="str">
        <f ca="1" t="shared" si="12"/>
        <v>Corn Grain</v>
      </c>
      <c r="G10" s="7" t="s">
        <v>192</v>
      </c>
      <c r="K10" s="35">
        <f>Solver!G16</f>
        <v>4.1</v>
      </c>
      <c r="L10" s="9">
        <f>IF(Solver!K16=TRUE,"*","")</f>
      </c>
      <c r="M10" s="17">
        <f>Solver!L16</f>
        <v>0</v>
      </c>
      <c r="N10" s="4"/>
      <c r="O10" s="4">
        <f>SUMPRODUCT(Q$1:BN$1,Q10:BN10)*K$5</f>
        <v>8.790067352282977</v>
      </c>
      <c r="Q10">
        <f>IF(Q$4=TRUE,'FeedStuffs Data'!F8,0)</f>
        <v>0</v>
      </c>
      <c r="R10">
        <f>IF(R$4=TRUE,'FeedStuffs Data'!G8,0)</f>
        <v>0</v>
      </c>
      <c r="S10">
        <f>IF(S$4=TRUE,'FeedStuffs Data'!H8,0)</f>
        <v>0</v>
      </c>
      <c r="T10">
        <f>IF(T$4=TRUE,'FeedStuffs Data'!I8,0)</f>
        <v>0</v>
      </c>
      <c r="U10">
        <f>IF(U$4=TRUE,'FeedStuffs Data'!J8,0)</f>
        <v>1.24</v>
      </c>
      <c r="V10">
        <f>IF(V$4=TRUE,'FeedStuffs Data'!K8,0)</f>
        <v>0</v>
      </c>
      <c r="W10">
        <f>IF(W$4=TRUE,'FeedStuffs Data'!L8,0)</f>
        <v>0</v>
      </c>
      <c r="X10">
        <f>IF(X$4=TRUE,'FeedStuffs Data'!M8,0)</f>
        <v>0</v>
      </c>
      <c r="Y10">
        <f>IF(Y$4=TRUE,'FeedStuffs Data'!N8,0)</f>
        <v>0</v>
      </c>
      <c r="Z10">
        <f>IF(Z$4=TRUE,'FeedStuffs Data'!O8,0)</f>
        <v>0</v>
      </c>
      <c r="AA10">
        <f>IF(AA$4=TRUE,'FeedStuffs Data'!P8,0)</f>
        <v>0</v>
      </c>
      <c r="AB10">
        <f>IF(AB$4=TRUE,'FeedStuffs Data'!Q8,0)</f>
        <v>0</v>
      </c>
      <c r="AC10">
        <f>IF(AC$4=TRUE,'FeedStuffs Data'!R8,0)</f>
        <v>0</v>
      </c>
      <c r="AD10">
        <f>IF(AD$4=TRUE,'FeedStuffs Data'!S8,0)</f>
        <v>0</v>
      </c>
      <c r="AE10">
        <f>IF(AE$4=TRUE,'FeedStuffs Data'!T8,0)</f>
        <v>2.24</v>
      </c>
      <c r="AF10">
        <f>IF(AF$4=TRUE,'FeedStuffs Data'!U8,0)</f>
        <v>2.33</v>
      </c>
      <c r="AG10">
        <f>IF(AG$4=TRUE,'FeedStuffs Data'!V8,0)</f>
        <v>1.69</v>
      </c>
      <c r="AH10">
        <f>IF(AH$4=TRUE,'FeedStuffs Data'!W8,0)</f>
        <v>2.24</v>
      </c>
      <c r="AI10">
        <f>IF(AI$4=TRUE,'FeedStuffs Data'!X8,0)</f>
        <v>0</v>
      </c>
      <c r="AJ10">
        <f>IF(AJ$4=TRUE,'FeedStuffs Data'!Y8,0)</f>
        <v>4.75</v>
      </c>
      <c r="AK10">
        <f>IF(AK$4=TRUE,'FeedStuffs Data'!Z8,0)</f>
        <v>0</v>
      </c>
      <c r="AL10">
        <f>IF(AL$4=TRUE,'FeedStuffs Data'!AA8,0)</f>
        <v>0</v>
      </c>
      <c r="AM10">
        <f>IF(AM$4=TRUE,'FeedStuffs Data'!AB8,0)</f>
        <v>0</v>
      </c>
      <c r="AN10">
        <f>IF(AN$4=TRUE,'FeedStuffs Data'!AC8,0)</f>
        <v>2.35</v>
      </c>
      <c r="AO10">
        <f>IF(AO$4=TRUE,'FeedStuffs Data'!AD8,0)</f>
        <v>2.06</v>
      </c>
      <c r="AP10">
        <f>IF(AP$4=TRUE,'FeedStuffs Data'!AE8,0)</f>
        <v>0</v>
      </c>
      <c r="AQ10">
        <f>IF(AQ$4=TRUE,'FeedStuffs Data'!AF8,0)</f>
        <v>0</v>
      </c>
      <c r="AR10">
        <f>IF(AR$4=TRUE,'FeedStuffs Data'!AG8,0)</f>
        <v>0</v>
      </c>
      <c r="AS10">
        <f>IF(AS$4=TRUE,'FeedStuffs Data'!AH8,0)</f>
        <v>0</v>
      </c>
      <c r="AT10">
        <f>IF(AT$4=TRUE,'FeedStuffs Data'!AI8,0)</f>
        <v>0</v>
      </c>
      <c r="AU10">
        <f>IF(AU$4=TRUE,'FeedStuffs Data'!AJ8,0)</f>
        <v>0</v>
      </c>
      <c r="AV10">
        <f>IF(AV$4=TRUE,'FeedStuffs Data'!AK8,0)</f>
        <v>0</v>
      </c>
      <c r="AW10">
        <f>IF(AW$4=TRUE,'FeedStuffs Data'!AL8,0)</f>
        <v>0</v>
      </c>
      <c r="AX10">
        <f>IF(AX$4=TRUE,'FeedStuffs Data'!AM8,0)</f>
        <v>0</v>
      </c>
      <c r="AY10">
        <f>IF(AY$4=TRUE,'FeedStuffs Data'!AN8,0)</f>
        <v>0</v>
      </c>
      <c r="AZ10">
        <f>IF(AZ$4=TRUE,'FeedStuffs Data'!AO8,0)</f>
        <v>0</v>
      </c>
      <c r="BA10">
        <f>IF(BA$4=TRUE,'FeedStuffs Data'!AP8,0)</f>
        <v>0</v>
      </c>
      <c r="BB10">
        <f>IF(BB$4=TRUE,'FeedStuffs Data'!AQ8,0)</f>
        <v>0</v>
      </c>
      <c r="BC10">
        <f>IF(BC$4=TRUE,'FeedStuffs Data'!AR8,0)</f>
        <v>0</v>
      </c>
      <c r="BD10">
        <f>IF(BD$4=TRUE,'FeedStuffs Data'!AS8,0)</f>
        <v>0</v>
      </c>
      <c r="BE10">
        <f>IF(BE$4=TRUE,'FeedStuffs Data'!AT8,0)</f>
        <v>0</v>
      </c>
      <c r="BF10">
        <f>IF(BF$4=TRUE,'FeedStuffs Data'!AU8,0)</f>
        <v>0</v>
      </c>
      <c r="BG10">
        <f>IF(BG$4=TRUE,'FeedStuffs Data'!AV8,0)</f>
        <v>0</v>
      </c>
      <c r="BH10">
        <f>IF(BH$4=TRUE,'FeedStuffs Data'!AW8,0)</f>
        <v>0</v>
      </c>
      <c r="BI10">
        <f>IF(BI$4=TRUE,'FeedStuffs Data'!AX8,0)</f>
        <v>0</v>
      </c>
      <c r="BJ10">
        <f>IF(BJ$4=TRUE,'FeedStuffs Data'!AY8,0)</f>
        <v>0</v>
      </c>
      <c r="BK10">
        <f>IF(BK$4=TRUE,'FeedStuffs Data'!AZ8,0)</f>
        <v>0</v>
      </c>
      <c r="BL10">
        <f>IF(BL$4=TRUE,'FeedStuffs Data'!BA8,0)</f>
        <v>0</v>
      </c>
      <c r="BM10">
        <f>IF(BM$4=TRUE,'FeedStuffs Data'!BB8,0)</f>
        <v>0</v>
      </c>
      <c r="BN10">
        <f>IF(BN$4=TRUE,'FeedStuffs Data'!BC8,0)</f>
        <v>0</v>
      </c>
      <c r="BO10">
        <f ca="1" t="shared" si="9"/>
        <v>0</v>
      </c>
      <c r="BP10" s="3">
        <f ca="1" t="shared" si="5"/>
        <v>0</v>
      </c>
      <c r="BQ10" t="str">
        <f>Solver!B69</f>
        <v>Alfalfa - Silage - Full Bloom</v>
      </c>
      <c r="BS10">
        <f t="shared" si="6"/>
        <v>1</v>
      </c>
      <c r="BT10">
        <f t="shared" si="10"/>
        <v>10</v>
      </c>
      <c r="BU10">
        <f t="shared" si="13"/>
        <v>-1</v>
      </c>
      <c r="BV10" t="b">
        <f ca="1" t="shared" si="7"/>
        <v>0</v>
      </c>
      <c r="BY10" s="7"/>
      <c r="CE10">
        <f t="shared" si="8"/>
        <v>0</v>
      </c>
      <c r="CF10">
        <f t="shared" si="8"/>
        <v>0</v>
      </c>
      <c r="CG10">
        <f aca="true" t="shared" si="52" ref="CG10:CG54">IF($BS11=CG$3,$BT11,0)</f>
        <v>0</v>
      </c>
      <c r="CH10">
        <f aca="true" t="shared" si="53" ref="CH10:CH54">IF($BS11=CH$3,$BT11,0)</f>
        <v>0</v>
      </c>
      <c r="CI10">
        <f aca="true" t="shared" si="54" ref="CI10:CI54">IF($BS11=CI$3,$BT11,0)</f>
        <v>0</v>
      </c>
      <c r="CJ10">
        <f aca="true" t="shared" si="55" ref="CJ10:CJ54">IF($BS11=CJ$3,$BT11,0)</f>
        <v>0</v>
      </c>
      <c r="CK10">
        <f aca="true" t="shared" si="56" ref="CK10:CK54">IF($BS11=CK$3,$BT11,0)</f>
        <v>0</v>
      </c>
      <c r="CL10">
        <f aca="true" t="shared" si="57" ref="CL10:CL54">IF($BS11=CL$3,$BT11,0)</f>
        <v>0</v>
      </c>
      <c r="CM10">
        <f aca="true" t="shared" si="58" ref="CM10:CM54">IF($BS11=CM$3,$BT11,0)</f>
        <v>0</v>
      </c>
      <c r="CN10">
        <f aca="true" t="shared" si="59" ref="CN10:CN54">IF($BS11=CN$3,$BT11,0)</f>
        <v>0</v>
      </c>
      <c r="CO10">
        <f aca="true" t="shared" si="60" ref="CO10:CO54">IF($BS11=CO$3,$BT11,0)</f>
        <v>0</v>
      </c>
      <c r="CP10">
        <f aca="true" t="shared" si="61" ref="CP10:CP54">IF($BS11=CP$3,$BT11,0)</f>
        <v>0</v>
      </c>
      <c r="CQ10">
        <f t="shared" si="14"/>
        <v>0</v>
      </c>
      <c r="CR10">
        <f t="shared" si="15"/>
        <v>0</v>
      </c>
      <c r="CS10">
        <f t="shared" si="16"/>
        <v>0</v>
      </c>
      <c r="CT10">
        <f t="shared" si="17"/>
        <v>0</v>
      </c>
      <c r="CU10">
        <f t="shared" si="18"/>
        <v>0</v>
      </c>
      <c r="CV10">
        <f t="shared" si="19"/>
        <v>0</v>
      </c>
      <c r="CW10">
        <f t="shared" si="20"/>
        <v>0</v>
      </c>
      <c r="CX10">
        <f t="shared" si="21"/>
        <v>0</v>
      </c>
      <c r="CY10">
        <f t="shared" si="22"/>
        <v>0</v>
      </c>
      <c r="CZ10">
        <f t="shared" si="23"/>
        <v>0</v>
      </c>
      <c r="DA10">
        <f t="shared" si="24"/>
        <v>0</v>
      </c>
      <c r="DB10">
        <f t="shared" si="25"/>
        <v>0</v>
      </c>
      <c r="DC10">
        <f t="shared" si="26"/>
        <v>0</v>
      </c>
      <c r="DD10">
        <f t="shared" si="27"/>
        <v>0</v>
      </c>
      <c r="DE10">
        <f t="shared" si="28"/>
        <v>0</v>
      </c>
      <c r="DF10">
        <f t="shared" si="29"/>
        <v>0</v>
      </c>
      <c r="DG10">
        <f t="shared" si="30"/>
        <v>0</v>
      </c>
      <c r="DH10">
        <f t="shared" si="31"/>
        <v>0</v>
      </c>
      <c r="DI10">
        <f t="shared" si="32"/>
        <v>0</v>
      </c>
      <c r="DJ10">
        <f t="shared" si="33"/>
        <v>0</v>
      </c>
      <c r="DK10">
        <f t="shared" si="34"/>
        <v>0</v>
      </c>
      <c r="DL10">
        <f t="shared" si="35"/>
        <v>0</v>
      </c>
      <c r="DM10">
        <f t="shared" si="36"/>
        <v>0</v>
      </c>
      <c r="DN10">
        <f t="shared" si="37"/>
        <v>0</v>
      </c>
      <c r="DO10">
        <f t="shared" si="38"/>
        <v>0</v>
      </c>
      <c r="DP10">
        <f t="shared" si="39"/>
        <v>0</v>
      </c>
      <c r="DQ10">
        <f t="shared" si="40"/>
        <v>0</v>
      </c>
      <c r="DR10">
        <f t="shared" si="41"/>
        <v>0</v>
      </c>
      <c r="DS10">
        <f t="shared" si="42"/>
        <v>0</v>
      </c>
      <c r="DT10">
        <f t="shared" si="43"/>
        <v>0</v>
      </c>
      <c r="DU10">
        <f t="shared" si="44"/>
        <v>0</v>
      </c>
      <c r="DV10">
        <f t="shared" si="45"/>
        <v>0</v>
      </c>
      <c r="DW10">
        <f t="shared" si="46"/>
        <v>0</v>
      </c>
      <c r="DX10">
        <f t="shared" si="47"/>
        <v>0</v>
      </c>
      <c r="DY10">
        <f t="shared" si="48"/>
        <v>0</v>
      </c>
      <c r="DZ10">
        <f t="shared" si="49"/>
        <v>0</v>
      </c>
      <c r="EA10">
        <f t="shared" si="50"/>
        <v>0</v>
      </c>
    </row>
    <row r="11" spans="1:131" ht="12.75">
      <c r="A11" s="3">
        <f ca="1" t="shared" si="51"/>
        <v>0.0302790370460611</v>
      </c>
      <c r="B11" s="3">
        <f ca="1" t="shared" si="11"/>
        <v>0.01682486749115352</v>
      </c>
      <c r="C11" s="15">
        <f>IF(ISNUMBER(B11),B11*2000,"")</f>
        <v>33.649734982307045</v>
      </c>
      <c r="D11" t="str">
        <f ca="1" t="shared" si="12"/>
        <v>Soybean Meal 44% Protein</v>
      </c>
      <c r="G11" s="7" t="s">
        <v>156</v>
      </c>
      <c r="K11" s="35">
        <f>Solver!G17</f>
        <v>7.42</v>
      </c>
      <c r="L11" s="9" t="str">
        <f>IF(Solver!K17=TRUE,"*","")</f>
        <v>*</v>
      </c>
      <c r="M11" s="17">
        <f>Solver!L17</f>
        <v>7.42</v>
      </c>
      <c r="N11" s="4"/>
      <c r="O11" s="4">
        <f>SUMPRODUCT(Q$1:BN$1,Q11:BN11)*K$5</f>
        <v>5.538873239436617</v>
      </c>
      <c r="Q11">
        <f>IF(Q$4=TRUE,'FeedStuffs Data'!F9,0)</f>
        <v>0</v>
      </c>
      <c r="R11">
        <f>IF(R$4=TRUE,'FeedStuffs Data'!G9,0)</f>
        <v>0</v>
      </c>
      <c r="S11">
        <f>IF(S$4=TRUE,'FeedStuffs Data'!H9,0)</f>
        <v>0</v>
      </c>
      <c r="T11">
        <f>IF(T$4=TRUE,'FeedStuffs Data'!I9,0)</f>
        <v>0</v>
      </c>
      <c r="U11">
        <f>IF(U$4=TRUE,'FeedStuffs Data'!J9,0)</f>
        <v>0.68</v>
      </c>
      <c r="V11">
        <f>IF(V$4=TRUE,'FeedStuffs Data'!K9,0)</f>
        <v>0</v>
      </c>
      <c r="W11">
        <f>IF(W$4=TRUE,'FeedStuffs Data'!L9,0)</f>
        <v>0</v>
      </c>
      <c r="X11">
        <f>IF(X$4=TRUE,'FeedStuffs Data'!M9,0)</f>
        <v>0</v>
      </c>
      <c r="Y11">
        <f>IF(Y$4=TRUE,'FeedStuffs Data'!N9,0)</f>
        <v>0</v>
      </c>
      <c r="Z11">
        <f>IF(Z$4=TRUE,'FeedStuffs Data'!O9,0)</f>
        <v>0</v>
      </c>
      <c r="AA11">
        <f>IF(AA$4=TRUE,'FeedStuffs Data'!P9,0)</f>
        <v>0</v>
      </c>
      <c r="AB11">
        <f>IF(AB$4=TRUE,'FeedStuffs Data'!Q9,0)</f>
        <v>0</v>
      </c>
      <c r="AC11">
        <f>IF(AC$4=TRUE,'FeedStuffs Data'!R9,0)</f>
        <v>0</v>
      </c>
      <c r="AD11">
        <f>IF(AD$4=TRUE,'FeedStuffs Data'!S9,0)</f>
        <v>0</v>
      </c>
      <c r="AE11">
        <f>IF(AE$4=TRUE,'FeedStuffs Data'!T9,0)</f>
        <v>1.55</v>
      </c>
      <c r="AF11">
        <f>IF(AF$4=TRUE,'FeedStuffs Data'!U9,0)</f>
        <v>1.62</v>
      </c>
      <c r="AG11">
        <f>IF(AG$4=TRUE,'FeedStuffs Data'!V9,0)</f>
        <v>1.08</v>
      </c>
      <c r="AH11">
        <f>IF(AH$4=TRUE,'FeedStuffs Data'!W9,0)</f>
        <v>1.55</v>
      </c>
      <c r="AI11">
        <f>IF(AI$4=TRUE,'FeedStuffs Data'!X9,0)</f>
        <v>0</v>
      </c>
      <c r="AJ11">
        <f>IF(AJ$4=TRUE,'FeedStuffs Data'!Y9,0)</f>
        <v>3.51</v>
      </c>
      <c r="AK11">
        <f>IF(AK$4=TRUE,'FeedStuffs Data'!Z9,0)</f>
        <v>0</v>
      </c>
      <c r="AL11">
        <f>IF(AL$4=TRUE,'FeedStuffs Data'!AA9,0)</f>
        <v>0</v>
      </c>
      <c r="AM11">
        <f>IF(AM$4=TRUE,'FeedStuffs Data'!AB9,0)</f>
        <v>0</v>
      </c>
      <c r="AN11">
        <f>IF(AN$4=TRUE,'FeedStuffs Data'!AC9,0)</f>
        <v>1.64</v>
      </c>
      <c r="AO11">
        <f>IF(AO$4=TRUE,'FeedStuffs Data'!AD9,0)</f>
        <v>1.4</v>
      </c>
      <c r="AP11">
        <f>IF(AP$4=TRUE,'FeedStuffs Data'!AE9,0)</f>
        <v>0</v>
      </c>
      <c r="AQ11">
        <f>IF(AQ$4=TRUE,'FeedStuffs Data'!AF9,0)</f>
        <v>0</v>
      </c>
      <c r="AR11">
        <f>IF(AR$4=TRUE,'FeedStuffs Data'!AG9,0)</f>
        <v>0</v>
      </c>
      <c r="AS11">
        <f>IF(AS$4=TRUE,'FeedStuffs Data'!AH9,0)</f>
        <v>0</v>
      </c>
      <c r="AT11">
        <f>IF(AT$4=TRUE,'FeedStuffs Data'!AI9,0)</f>
        <v>0</v>
      </c>
      <c r="AU11">
        <f>IF(AU$4=TRUE,'FeedStuffs Data'!AJ9,0)</f>
        <v>0</v>
      </c>
      <c r="AV11">
        <f>IF(AV$4=TRUE,'FeedStuffs Data'!AK9,0)</f>
        <v>0</v>
      </c>
      <c r="AW11">
        <f>IF(AW$4=TRUE,'FeedStuffs Data'!AL9,0)</f>
        <v>0</v>
      </c>
      <c r="AX11">
        <f>IF(AX$4=TRUE,'FeedStuffs Data'!AM9,0)</f>
        <v>0</v>
      </c>
      <c r="AY11">
        <f>IF(AY$4=TRUE,'FeedStuffs Data'!AN9,0)</f>
        <v>0</v>
      </c>
      <c r="AZ11">
        <f>IF(AZ$4=TRUE,'FeedStuffs Data'!AO9,0)</f>
        <v>0</v>
      </c>
      <c r="BA11">
        <f>IF(BA$4=TRUE,'FeedStuffs Data'!AP9,0)</f>
        <v>0</v>
      </c>
      <c r="BB11">
        <f>IF(BB$4=TRUE,'FeedStuffs Data'!AQ9,0)</f>
        <v>0</v>
      </c>
      <c r="BC11">
        <f>IF(BC$4=TRUE,'FeedStuffs Data'!AR9,0)</f>
        <v>0</v>
      </c>
      <c r="BD11">
        <f>IF(BD$4=TRUE,'FeedStuffs Data'!AS9,0)</f>
        <v>0</v>
      </c>
      <c r="BE11">
        <f>IF(BE$4=TRUE,'FeedStuffs Data'!AT9,0)</f>
        <v>0</v>
      </c>
      <c r="BF11">
        <f>IF(BF$4=TRUE,'FeedStuffs Data'!AU9,0)</f>
        <v>0</v>
      </c>
      <c r="BG11">
        <f>IF(BG$4=TRUE,'FeedStuffs Data'!AV9,0)</f>
        <v>0</v>
      </c>
      <c r="BH11">
        <f>IF(BH$4=TRUE,'FeedStuffs Data'!AW9,0)</f>
        <v>0</v>
      </c>
      <c r="BI11">
        <f>IF(BI$4=TRUE,'FeedStuffs Data'!AX9,0)</f>
        <v>0</v>
      </c>
      <c r="BJ11">
        <f>IF(BJ$4=TRUE,'FeedStuffs Data'!AY9,0)</f>
        <v>0</v>
      </c>
      <c r="BK11">
        <f>IF(BK$4=TRUE,'FeedStuffs Data'!AZ9,0)</f>
        <v>0</v>
      </c>
      <c r="BL11">
        <f>IF(BL$4=TRUE,'FeedStuffs Data'!BA9,0)</f>
        <v>0</v>
      </c>
      <c r="BM11">
        <f>IF(BM$4=TRUE,'FeedStuffs Data'!BB9,0)</f>
        <v>0</v>
      </c>
      <c r="BN11">
        <f>IF(BN$4=TRUE,'FeedStuffs Data'!BC9,0)</f>
        <v>0</v>
      </c>
      <c r="BO11">
        <f ca="1" t="shared" si="9"/>
        <v>0</v>
      </c>
      <c r="BP11" s="3">
        <f aca="true" ca="1" t="shared" si="62" ref="BP11:BP52">IF(INDIRECT(ADDRESS(2,COLUMN(Q7)+ROW(B7)-1))&gt;0.0001,INDIRECT(ADDRESS(2,COLUMN(Q7)+ROW(B7)-1))+0.000000001*ROW(B7),0)</f>
        <v>0</v>
      </c>
      <c r="BQ11" t="str">
        <f>Solver!B70</f>
        <v>Barley Grain</v>
      </c>
      <c r="BS11">
        <f t="shared" si="6"/>
        <v>1</v>
      </c>
      <c r="BT11">
        <f t="shared" si="10"/>
        <v>11</v>
      </c>
      <c r="BU11">
        <f t="shared" si="13"/>
        <v>-2</v>
      </c>
      <c r="BV11" t="b">
        <f aca="true" ca="1" t="shared" si="63" ref="BV11:BV52">IF(BU11&gt;0,INDIRECT(ADDRESS(2,COLUMN(CD7)+ROW(B7))))</f>
        <v>0</v>
      </c>
      <c r="BY11" s="7"/>
      <c r="CE11">
        <f t="shared" si="8"/>
        <v>0</v>
      </c>
      <c r="CF11">
        <f t="shared" si="8"/>
        <v>0</v>
      </c>
      <c r="CG11">
        <f t="shared" si="52"/>
        <v>0</v>
      </c>
      <c r="CH11">
        <f t="shared" si="53"/>
        <v>0</v>
      </c>
      <c r="CI11">
        <f t="shared" si="54"/>
        <v>0</v>
      </c>
      <c r="CJ11">
        <f t="shared" si="55"/>
        <v>0</v>
      </c>
      <c r="CK11">
        <f t="shared" si="56"/>
        <v>0</v>
      </c>
      <c r="CL11">
        <f t="shared" si="57"/>
        <v>0</v>
      </c>
      <c r="CM11">
        <f t="shared" si="58"/>
        <v>0</v>
      </c>
      <c r="CN11">
        <f t="shared" si="59"/>
        <v>0</v>
      </c>
      <c r="CO11">
        <f t="shared" si="60"/>
        <v>0</v>
      </c>
      <c r="CP11">
        <f t="shared" si="61"/>
        <v>0</v>
      </c>
      <c r="CQ11">
        <f t="shared" si="14"/>
        <v>0</v>
      </c>
      <c r="CR11">
        <f t="shared" si="15"/>
        <v>0</v>
      </c>
      <c r="CS11">
        <f t="shared" si="16"/>
        <v>0</v>
      </c>
      <c r="CT11">
        <f t="shared" si="17"/>
        <v>0</v>
      </c>
      <c r="CU11">
        <f t="shared" si="18"/>
        <v>0</v>
      </c>
      <c r="CV11">
        <f t="shared" si="19"/>
        <v>0</v>
      </c>
      <c r="CW11">
        <f t="shared" si="20"/>
        <v>0</v>
      </c>
      <c r="CX11">
        <f t="shared" si="21"/>
        <v>0</v>
      </c>
      <c r="CY11">
        <f t="shared" si="22"/>
        <v>0</v>
      </c>
      <c r="CZ11">
        <f t="shared" si="23"/>
        <v>0</v>
      </c>
      <c r="DA11">
        <f t="shared" si="24"/>
        <v>0</v>
      </c>
      <c r="DB11">
        <f t="shared" si="25"/>
        <v>0</v>
      </c>
      <c r="DC11">
        <f t="shared" si="26"/>
        <v>0</v>
      </c>
      <c r="DD11">
        <f t="shared" si="27"/>
        <v>0</v>
      </c>
      <c r="DE11">
        <f t="shared" si="28"/>
        <v>0</v>
      </c>
      <c r="DF11">
        <f t="shared" si="29"/>
        <v>0</v>
      </c>
      <c r="DG11">
        <f t="shared" si="30"/>
        <v>0</v>
      </c>
      <c r="DH11">
        <f t="shared" si="31"/>
        <v>0</v>
      </c>
      <c r="DI11">
        <f t="shared" si="32"/>
        <v>0</v>
      </c>
      <c r="DJ11">
        <f t="shared" si="33"/>
        <v>0</v>
      </c>
      <c r="DK11">
        <f t="shared" si="34"/>
        <v>0</v>
      </c>
      <c r="DL11">
        <f t="shared" si="35"/>
        <v>0</v>
      </c>
      <c r="DM11">
        <f t="shared" si="36"/>
        <v>0</v>
      </c>
      <c r="DN11">
        <f t="shared" si="37"/>
        <v>0</v>
      </c>
      <c r="DO11">
        <f t="shared" si="38"/>
        <v>0</v>
      </c>
      <c r="DP11">
        <f t="shared" si="39"/>
        <v>0</v>
      </c>
      <c r="DQ11">
        <f t="shared" si="40"/>
        <v>0</v>
      </c>
      <c r="DR11">
        <f t="shared" si="41"/>
        <v>0</v>
      </c>
      <c r="DS11">
        <f t="shared" si="42"/>
        <v>0</v>
      </c>
      <c r="DT11">
        <f t="shared" si="43"/>
        <v>0</v>
      </c>
      <c r="DU11">
        <f t="shared" si="44"/>
        <v>0</v>
      </c>
      <c r="DV11">
        <f t="shared" si="45"/>
        <v>0</v>
      </c>
      <c r="DW11">
        <f t="shared" si="46"/>
        <v>0</v>
      </c>
      <c r="DX11">
        <f t="shared" si="47"/>
        <v>0</v>
      </c>
      <c r="DY11">
        <f t="shared" si="48"/>
        <v>0</v>
      </c>
      <c r="DZ11">
        <f t="shared" si="49"/>
        <v>0</v>
      </c>
      <c r="EA11">
        <f t="shared" si="50"/>
        <v>0</v>
      </c>
    </row>
    <row r="12" spans="1:131" ht="12.75">
      <c r="A12" s="3">
        <f ca="1" t="shared" si="51"/>
        <v>0.001937673588981653</v>
      </c>
      <c r="B12" s="3">
        <f ca="1" t="shared" si="11"/>
        <v>0.0009787102321655273</v>
      </c>
      <c r="C12" s="15">
        <f>IF(ISNUMBER(B12),B12*2000,"")</f>
        <v>1.9574204643310547</v>
      </c>
      <c r="D12" t="str">
        <f ca="1" t="shared" si="12"/>
        <v>Di-Cal</v>
      </c>
      <c r="G12" s="7" t="s">
        <v>25</v>
      </c>
      <c r="K12" s="3">
        <f>Solver!G18</f>
        <v>0.8999999999999999</v>
      </c>
      <c r="L12" s="9">
        <f>IF(Solver!K18=TRUE,"*","")</f>
      </c>
      <c r="M12" s="3">
        <f>Solver!L18</f>
        <v>0</v>
      </c>
      <c r="N12" s="3"/>
      <c r="O12" s="3">
        <f>SUMPRODUCT(Q$1:BN$1,Q12:BN12)</f>
        <v>0.7134934015673978</v>
      </c>
      <c r="Q12">
        <f>IF(Q$4=TRUE,'FeedStuffs Data'!F10,0)</f>
        <v>0</v>
      </c>
      <c r="R12">
        <f>IF(R$4=TRUE,'FeedStuffs Data'!G10,0)</f>
        <v>0</v>
      </c>
      <c r="S12">
        <f>IF(S$4=TRUE,'FeedStuffs Data'!H10,0)</f>
        <v>0</v>
      </c>
      <c r="T12">
        <f>IF(T$4=TRUE,'FeedStuffs Data'!I10,0)</f>
        <v>0</v>
      </c>
      <c r="U12">
        <f>IF(U$4=TRUE,'FeedStuffs Data'!J10,0)</f>
        <v>0.58</v>
      </c>
      <c r="V12">
        <f>IF(V$4=TRUE,'FeedStuffs Data'!K10,0)</f>
        <v>0</v>
      </c>
      <c r="W12">
        <f>IF(W$4=TRUE,'FeedStuffs Data'!L10,0)</f>
        <v>0</v>
      </c>
      <c r="X12">
        <f>IF(X$4=TRUE,'FeedStuffs Data'!M10,0)</f>
        <v>0</v>
      </c>
      <c r="Y12">
        <f>IF(Y$4=TRUE,'FeedStuffs Data'!N10,0)</f>
        <v>0</v>
      </c>
      <c r="Z12">
        <f>IF(Z$4=TRUE,'FeedStuffs Data'!O10,0)</f>
        <v>0</v>
      </c>
      <c r="AA12">
        <f>IF(AA$4=TRUE,'FeedStuffs Data'!P10,0)</f>
        <v>0</v>
      </c>
      <c r="AB12">
        <f>IF(AB$4=TRUE,'FeedStuffs Data'!Q10,0)</f>
        <v>0</v>
      </c>
      <c r="AC12">
        <f>IF(AC$4=TRUE,'FeedStuffs Data'!R10,0)</f>
        <v>0</v>
      </c>
      <c r="AD12">
        <f>IF(AD$4=TRUE,'FeedStuffs Data'!S10,0)</f>
        <v>0</v>
      </c>
      <c r="AE12">
        <f>IF(AE$4=TRUE,'FeedStuffs Data'!T10,0)</f>
        <v>0.9</v>
      </c>
      <c r="AF12">
        <f>IF(AF$4=TRUE,'FeedStuffs Data'!U10,0)</f>
        <v>0.93</v>
      </c>
      <c r="AG12">
        <f>IF(AG$4=TRUE,'FeedStuffs Data'!V10,0)</f>
        <v>0.72</v>
      </c>
      <c r="AH12">
        <f>IF(AH$4=TRUE,'FeedStuffs Data'!W10,0)</f>
        <v>0.9</v>
      </c>
      <c r="AI12">
        <f>IF(AI$4=TRUE,'FeedStuffs Data'!X10,0)</f>
        <v>0</v>
      </c>
      <c r="AJ12">
        <f>IF(AJ$4=TRUE,'FeedStuffs Data'!Y10,0)</f>
        <v>1.77</v>
      </c>
      <c r="AK12">
        <f>IF(AK$4=TRUE,'FeedStuffs Data'!Z10,0)</f>
        <v>0</v>
      </c>
      <c r="AL12">
        <f>IF(AL$4=TRUE,'FeedStuffs Data'!AA10,0)</f>
        <v>0</v>
      </c>
      <c r="AM12">
        <f>IF(AM$4=TRUE,'FeedStuffs Data'!AB10,0)</f>
        <v>0</v>
      </c>
      <c r="AN12">
        <f>IF(AN$4=TRUE,'FeedStuffs Data'!AC10,0)</f>
        <v>0.94</v>
      </c>
      <c r="AO12">
        <f>IF(AO$4=TRUE,'FeedStuffs Data'!AD10,0)</f>
        <v>0.84</v>
      </c>
      <c r="AP12">
        <f>IF(AP$4=TRUE,'FeedStuffs Data'!AE10,0)</f>
        <v>0</v>
      </c>
      <c r="AQ12">
        <f>IF(AQ$4=TRUE,'FeedStuffs Data'!AF10,0)</f>
        <v>0</v>
      </c>
      <c r="AR12">
        <f>IF(AR$4=TRUE,'FeedStuffs Data'!AG10,0)</f>
        <v>0</v>
      </c>
      <c r="AS12">
        <f>IF(AS$4=TRUE,'FeedStuffs Data'!AH10,0)</f>
        <v>0</v>
      </c>
      <c r="AT12">
        <f>IF(AT$4=TRUE,'FeedStuffs Data'!AI10,0)</f>
        <v>0</v>
      </c>
      <c r="AU12">
        <f>IF(AU$4=TRUE,'FeedStuffs Data'!AJ10,0)</f>
        <v>0</v>
      </c>
      <c r="AV12">
        <f>IF(AV$4=TRUE,'FeedStuffs Data'!AK10,0)</f>
        <v>0</v>
      </c>
      <c r="AW12">
        <f>IF(AW$4=TRUE,'FeedStuffs Data'!AL10,0)</f>
        <v>0</v>
      </c>
      <c r="AX12">
        <f>IF(AX$4=TRUE,'FeedStuffs Data'!AM10,0)</f>
        <v>0</v>
      </c>
      <c r="AY12">
        <f>IF(AY$4=TRUE,'FeedStuffs Data'!AN10,0)</f>
        <v>0</v>
      </c>
      <c r="AZ12">
        <f>IF(AZ$4=TRUE,'FeedStuffs Data'!AO10,0)</f>
        <v>0</v>
      </c>
      <c r="BA12">
        <f>IF(BA$4=TRUE,'FeedStuffs Data'!AP10,0)</f>
        <v>0</v>
      </c>
      <c r="BB12">
        <f>IF(BB$4=TRUE,'FeedStuffs Data'!AQ10,0)</f>
        <v>0</v>
      </c>
      <c r="BC12">
        <f>IF(BC$4=TRUE,'FeedStuffs Data'!AR10,0)</f>
        <v>0</v>
      </c>
      <c r="BD12">
        <f>IF(BD$4=TRUE,'FeedStuffs Data'!AS10,0)</f>
        <v>0</v>
      </c>
      <c r="BE12">
        <f>IF(BE$4=TRUE,'FeedStuffs Data'!AT10,0)</f>
        <v>0</v>
      </c>
      <c r="BF12">
        <f>IF(BF$4=TRUE,'FeedStuffs Data'!AU10,0)</f>
        <v>0</v>
      </c>
      <c r="BG12">
        <f>IF(BG$4=TRUE,'FeedStuffs Data'!AV10,0)</f>
        <v>0</v>
      </c>
      <c r="BH12">
        <f>IF(BH$4=TRUE,'FeedStuffs Data'!AW10,0)</f>
        <v>0</v>
      </c>
      <c r="BI12">
        <f>IF(BI$4=TRUE,'FeedStuffs Data'!AX10,0)</f>
        <v>0</v>
      </c>
      <c r="BJ12">
        <f>IF(BJ$4=TRUE,'FeedStuffs Data'!AY10,0)</f>
        <v>0</v>
      </c>
      <c r="BK12">
        <f>IF(BK$4=TRUE,'FeedStuffs Data'!AZ10,0)</f>
        <v>0</v>
      </c>
      <c r="BL12">
        <f>IF(BL$4=TRUE,'FeedStuffs Data'!BA10,0)</f>
        <v>0</v>
      </c>
      <c r="BM12">
        <f>IF(BM$4=TRUE,'FeedStuffs Data'!BB10,0)</f>
        <v>0</v>
      </c>
      <c r="BN12">
        <f>IF(BN$4=TRUE,'FeedStuffs Data'!BC10,0)</f>
        <v>0</v>
      </c>
      <c r="BO12">
        <f ca="1" t="shared" si="9"/>
        <v>0</v>
      </c>
      <c r="BP12" s="3">
        <f ca="1" t="shared" si="62"/>
        <v>0</v>
      </c>
      <c r="BQ12" t="str">
        <f>Solver!B71</f>
        <v>Barley Silage</v>
      </c>
      <c r="BS12">
        <f t="shared" si="6"/>
        <v>1</v>
      </c>
      <c r="BT12">
        <f t="shared" si="10"/>
        <v>12</v>
      </c>
      <c r="BU12">
        <f t="shared" si="13"/>
        <v>-3</v>
      </c>
      <c r="BV12" t="b">
        <f ca="1" t="shared" si="63"/>
        <v>0</v>
      </c>
      <c r="BY12" s="7"/>
      <c r="CE12">
        <f t="shared" si="8"/>
        <v>0</v>
      </c>
      <c r="CF12">
        <f t="shared" si="8"/>
        <v>0</v>
      </c>
      <c r="CG12">
        <f t="shared" si="52"/>
        <v>0</v>
      </c>
      <c r="CH12">
        <f t="shared" si="53"/>
        <v>0</v>
      </c>
      <c r="CI12">
        <f t="shared" si="54"/>
        <v>0</v>
      </c>
      <c r="CJ12">
        <f t="shared" si="55"/>
        <v>0</v>
      </c>
      <c r="CK12">
        <f t="shared" si="56"/>
        <v>0</v>
      </c>
      <c r="CL12">
        <f t="shared" si="57"/>
        <v>0</v>
      </c>
      <c r="CM12">
        <f t="shared" si="58"/>
        <v>0</v>
      </c>
      <c r="CN12">
        <f t="shared" si="59"/>
        <v>0</v>
      </c>
      <c r="CO12">
        <f t="shared" si="60"/>
        <v>0</v>
      </c>
      <c r="CP12">
        <f t="shared" si="61"/>
        <v>0</v>
      </c>
      <c r="CQ12">
        <f t="shared" si="14"/>
        <v>0</v>
      </c>
      <c r="CR12">
        <f t="shared" si="15"/>
        <v>0</v>
      </c>
      <c r="CS12">
        <f t="shared" si="16"/>
        <v>0</v>
      </c>
      <c r="CT12">
        <f t="shared" si="17"/>
        <v>0</v>
      </c>
      <c r="CU12">
        <f t="shared" si="18"/>
        <v>0</v>
      </c>
      <c r="CV12">
        <f t="shared" si="19"/>
        <v>0</v>
      </c>
      <c r="CW12">
        <f t="shared" si="20"/>
        <v>0</v>
      </c>
      <c r="CX12">
        <f t="shared" si="21"/>
        <v>0</v>
      </c>
      <c r="CY12">
        <f t="shared" si="22"/>
        <v>0</v>
      </c>
      <c r="CZ12">
        <f t="shared" si="23"/>
        <v>0</v>
      </c>
      <c r="DA12">
        <f t="shared" si="24"/>
        <v>0</v>
      </c>
      <c r="DB12">
        <f t="shared" si="25"/>
        <v>0</v>
      </c>
      <c r="DC12">
        <f t="shared" si="26"/>
        <v>0</v>
      </c>
      <c r="DD12">
        <f t="shared" si="27"/>
        <v>0</v>
      </c>
      <c r="DE12">
        <f t="shared" si="28"/>
        <v>0</v>
      </c>
      <c r="DF12">
        <f t="shared" si="29"/>
        <v>0</v>
      </c>
      <c r="DG12">
        <f t="shared" si="30"/>
        <v>0</v>
      </c>
      <c r="DH12">
        <f t="shared" si="31"/>
        <v>0</v>
      </c>
      <c r="DI12">
        <f t="shared" si="32"/>
        <v>0</v>
      </c>
      <c r="DJ12">
        <f t="shared" si="33"/>
        <v>0</v>
      </c>
      <c r="DK12">
        <f t="shared" si="34"/>
        <v>0</v>
      </c>
      <c r="DL12">
        <f t="shared" si="35"/>
        <v>0</v>
      </c>
      <c r="DM12">
        <f t="shared" si="36"/>
        <v>0</v>
      </c>
      <c r="DN12">
        <f t="shared" si="37"/>
        <v>0</v>
      </c>
      <c r="DO12">
        <f t="shared" si="38"/>
        <v>0</v>
      </c>
      <c r="DP12">
        <f t="shared" si="39"/>
        <v>0</v>
      </c>
      <c r="DQ12">
        <f t="shared" si="40"/>
        <v>0</v>
      </c>
      <c r="DR12">
        <f t="shared" si="41"/>
        <v>0</v>
      </c>
      <c r="DS12">
        <f t="shared" si="42"/>
        <v>0</v>
      </c>
      <c r="DT12">
        <f t="shared" si="43"/>
        <v>0</v>
      </c>
      <c r="DU12">
        <f t="shared" si="44"/>
        <v>0</v>
      </c>
      <c r="DV12">
        <f t="shared" si="45"/>
        <v>0</v>
      </c>
      <c r="DW12">
        <f t="shared" si="46"/>
        <v>0</v>
      </c>
      <c r="DX12">
        <f t="shared" si="47"/>
        <v>0</v>
      </c>
      <c r="DY12">
        <f t="shared" si="48"/>
        <v>0</v>
      </c>
      <c r="DZ12">
        <f t="shared" si="49"/>
        <v>0</v>
      </c>
      <c r="EA12">
        <f t="shared" si="50"/>
        <v>0</v>
      </c>
    </row>
    <row r="13" spans="1:131" ht="12.75">
      <c r="A13" s="3">
        <f ca="1" t="shared" si="51"/>
      </c>
      <c r="B13" s="3">
        <f ca="1" t="shared" si="11"/>
      </c>
      <c r="C13" s="15">
        <f aca="true" t="shared" si="64" ref="C13:C48">IF(ISNUMBER(B13),B13*2000,"")</f>
      </c>
      <c r="D13">
        <f ca="1" t="shared" si="12"/>
      </c>
      <c r="F13" s="1" t="s">
        <v>82</v>
      </c>
      <c r="G13" s="7"/>
      <c r="K13" s="11"/>
      <c r="L13" s="9">
        <f>IF(Solver!K19=TRUE,"*","")</f>
      </c>
      <c r="M13" s="17"/>
      <c r="N13" s="8"/>
      <c r="O13" s="3"/>
      <c r="BO13">
        <f ca="1" t="shared" si="9"/>
        <v>0</v>
      </c>
      <c r="BP13" s="3">
        <f ca="1" t="shared" si="62"/>
        <v>0</v>
      </c>
      <c r="BQ13" t="str">
        <f>Solver!B72</f>
        <v>Barley Straw</v>
      </c>
      <c r="BS13">
        <f t="shared" si="6"/>
        <v>1</v>
      </c>
      <c r="BT13">
        <f t="shared" si="10"/>
        <v>13</v>
      </c>
      <c r="BU13">
        <f t="shared" si="13"/>
        <v>-4</v>
      </c>
      <c r="BV13" t="b">
        <f ca="1" t="shared" si="63"/>
        <v>0</v>
      </c>
      <c r="BX13" s="1"/>
      <c r="BY13" s="7"/>
      <c r="CE13">
        <f t="shared" si="8"/>
        <v>0</v>
      </c>
      <c r="CF13">
        <f t="shared" si="8"/>
        <v>0</v>
      </c>
      <c r="CG13">
        <f t="shared" si="52"/>
        <v>0</v>
      </c>
      <c r="CH13">
        <f t="shared" si="53"/>
        <v>0</v>
      </c>
      <c r="CI13">
        <f t="shared" si="54"/>
        <v>0</v>
      </c>
      <c r="CJ13">
        <f t="shared" si="55"/>
        <v>0</v>
      </c>
      <c r="CK13">
        <f t="shared" si="56"/>
        <v>0</v>
      </c>
      <c r="CL13">
        <f t="shared" si="57"/>
        <v>0</v>
      </c>
      <c r="CM13">
        <f t="shared" si="58"/>
        <v>0</v>
      </c>
      <c r="CN13">
        <f t="shared" si="59"/>
        <v>0</v>
      </c>
      <c r="CO13">
        <f t="shared" si="60"/>
        <v>0</v>
      </c>
      <c r="CP13">
        <f t="shared" si="61"/>
        <v>0</v>
      </c>
      <c r="CQ13">
        <f t="shared" si="14"/>
        <v>0</v>
      </c>
      <c r="CR13">
        <f t="shared" si="15"/>
        <v>0</v>
      </c>
      <c r="CS13">
        <f t="shared" si="16"/>
        <v>0</v>
      </c>
      <c r="CT13">
        <f t="shared" si="17"/>
        <v>0</v>
      </c>
      <c r="CU13">
        <f t="shared" si="18"/>
        <v>0</v>
      </c>
      <c r="CV13">
        <f t="shared" si="19"/>
        <v>0</v>
      </c>
      <c r="CW13">
        <f t="shared" si="20"/>
        <v>0</v>
      </c>
      <c r="CX13">
        <f t="shared" si="21"/>
        <v>0</v>
      </c>
      <c r="CY13">
        <f t="shared" si="22"/>
        <v>0</v>
      </c>
      <c r="CZ13">
        <f t="shared" si="23"/>
        <v>0</v>
      </c>
      <c r="DA13">
        <f t="shared" si="24"/>
        <v>0</v>
      </c>
      <c r="DB13">
        <f t="shared" si="25"/>
        <v>0</v>
      </c>
      <c r="DC13">
        <f t="shared" si="26"/>
        <v>0</v>
      </c>
      <c r="DD13">
        <f t="shared" si="27"/>
        <v>0</v>
      </c>
      <c r="DE13">
        <f t="shared" si="28"/>
        <v>0</v>
      </c>
      <c r="DF13">
        <f t="shared" si="29"/>
        <v>0</v>
      </c>
      <c r="DG13">
        <f t="shared" si="30"/>
        <v>0</v>
      </c>
      <c r="DH13">
        <f t="shared" si="31"/>
        <v>0</v>
      </c>
      <c r="DI13">
        <f t="shared" si="32"/>
        <v>0</v>
      </c>
      <c r="DJ13">
        <f t="shared" si="33"/>
        <v>0</v>
      </c>
      <c r="DK13">
        <f t="shared" si="34"/>
        <v>0</v>
      </c>
      <c r="DL13">
        <f t="shared" si="35"/>
        <v>0</v>
      </c>
      <c r="DM13">
        <f t="shared" si="36"/>
        <v>0</v>
      </c>
      <c r="DN13">
        <f t="shared" si="37"/>
        <v>0</v>
      </c>
      <c r="DO13">
        <f t="shared" si="38"/>
        <v>0</v>
      </c>
      <c r="DP13">
        <f t="shared" si="39"/>
        <v>0</v>
      </c>
      <c r="DQ13">
        <f t="shared" si="40"/>
        <v>0</v>
      </c>
      <c r="DR13">
        <f t="shared" si="41"/>
        <v>0</v>
      </c>
      <c r="DS13">
        <f t="shared" si="42"/>
        <v>0</v>
      </c>
      <c r="DT13">
        <f t="shared" si="43"/>
        <v>0</v>
      </c>
      <c r="DU13">
        <f t="shared" si="44"/>
        <v>0</v>
      </c>
      <c r="DV13">
        <f t="shared" si="45"/>
        <v>0</v>
      </c>
      <c r="DW13">
        <f t="shared" si="46"/>
        <v>0</v>
      </c>
      <c r="DX13">
        <f t="shared" si="47"/>
        <v>0</v>
      </c>
      <c r="DY13">
        <f t="shared" si="48"/>
        <v>0</v>
      </c>
      <c r="DZ13">
        <f t="shared" si="49"/>
        <v>0</v>
      </c>
      <c r="EA13">
        <f t="shared" si="50"/>
        <v>0</v>
      </c>
    </row>
    <row r="14" spans="1:131" ht="12.75">
      <c r="A14" s="3">
        <f ca="1" t="shared" si="51"/>
      </c>
      <c r="B14" s="3">
        <f ca="1" t="shared" si="11"/>
      </c>
      <c r="C14" s="15">
        <f t="shared" si="64"/>
      </c>
      <c r="D14">
        <f ca="1" t="shared" si="12"/>
      </c>
      <c r="G14" s="7" t="s">
        <v>153</v>
      </c>
      <c r="K14" s="4">
        <f>Solver!G20</f>
        <v>0.92</v>
      </c>
      <c r="L14" s="9">
        <f>IF(Solver!K20=TRUE,"*","")</f>
      </c>
      <c r="M14" s="17">
        <f>Solver!L20</f>
        <v>0</v>
      </c>
      <c r="N14" s="4"/>
      <c r="O14" s="4">
        <f>O15*K5</f>
        <v>0.8039577464788724</v>
      </c>
      <c r="Q14">
        <f>IF(Q$4=TRUE,'FeedStuffs Data'!F12,0)</f>
        <v>0</v>
      </c>
      <c r="R14">
        <f>IF(R$4=TRUE,'FeedStuffs Data'!G12,0)</f>
        <v>0</v>
      </c>
      <c r="S14">
        <f>IF(S$4=TRUE,'FeedStuffs Data'!H12,0)</f>
        <v>0</v>
      </c>
      <c r="T14">
        <f>IF(T$4=TRUE,'FeedStuffs Data'!I12,0)</f>
        <v>0</v>
      </c>
      <c r="U14">
        <f>IF(U$4=TRUE,'FeedStuffs Data'!J12,0)</f>
        <v>0</v>
      </c>
      <c r="V14">
        <f>IF(V$4=TRUE,'FeedStuffs Data'!K12,0)</f>
        <v>0</v>
      </c>
      <c r="W14">
        <f>IF(W$4=TRUE,'FeedStuffs Data'!L12,0)</f>
        <v>0</v>
      </c>
      <c r="X14">
        <f>IF(X$4=TRUE,'FeedStuffs Data'!M12,0)</f>
        <v>0</v>
      </c>
      <c r="Y14">
        <f>IF(Y$4=TRUE,'FeedStuffs Data'!N12,0)</f>
        <v>0</v>
      </c>
      <c r="Z14">
        <f>IF(Z$4=TRUE,'FeedStuffs Data'!O12,0)</f>
        <v>0</v>
      </c>
      <c r="AA14">
        <f>IF(AA$4=TRUE,'FeedStuffs Data'!P12,0)</f>
        <v>0</v>
      </c>
      <c r="AB14">
        <f>IF(AB$4=TRUE,'FeedStuffs Data'!Q12,0)</f>
        <v>0</v>
      </c>
      <c r="AC14">
        <f>IF(AC$4=TRUE,'FeedStuffs Data'!R12,0)</f>
        <v>0</v>
      </c>
      <c r="AD14">
        <f>IF(AD$4=TRUE,'FeedStuffs Data'!S12,0)</f>
        <v>0</v>
      </c>
      <c r="AE14">
        <f>IF(AE$4=TRUE,'FeedStuffs Data'!T12,0)</f>
        <v>0</v>
      </c>
      <c r="AF14">
        <f>IF(AF$4=TRUE,'FeedStuffs Data'!U12,0)</f>
        <v>0</v>
      </c>
      <c r="AG14">
        <f>IF(AG$4=TRUE,'FeedStuffs Data'!V12,0)</f>
        <v>0</v>
      </c>
      <c r="AH14">
        <f>IF(AH$4=TRUE,'FeedStuffs Data'!W12,0)</f>
        <v>0</v>
      </c>
      <c r="AI14">
        <f>IF(AI$4=TRUE,'FeedStuffs Data'!X12,0)</f>
        <v>0</v>
      </c>
      <c r="AJ14">
        <f>IF(AJ$4=TRUE,'FeedStuffs Data'!Y12,0)</f>
        <v>0</v>
      </c>
      <c r="AK14">
        <f>IF(AK$4=TRUE,'FeedStuffs Data'!Z12,0)</f>
        <v>0</v>
      </c>
      <c r="AL14">
        <f>IF(AL$4=TRUE,'FeedStuffs Data'!AA12,0)</f>
        <v>0</v>
      </c>
      <c r="AM14">
        <f>IF(AM$4=TRUE,'FeedStuffs Data'!AB12,0)</f>
        <v>0</v>
      </c>
      <c r="AN14">
        <f>IF(AN$4=TRUE,'FeedStuffs Data'!AC12,0)</f>
        <v>0</v>
      </c>
      <c r="AO14">
        <f>IF(AO$4=TRUE,'FeedStuffs Data'!AD12,0)</f>
        <v>0</v>
      </c>
      <c r="AP14">
        <f>IF(AP$4=TRUE,'FeedStuffs Data'!AE12,0)</f>
        <v>0</v>
      </c>
      <c r="AQ14">
        <f>IF(AQ$4=TRUE,'FeedStuffs Data'!AF12,0)</f>
        <v>0</v>
      </c>
      <c r="AR14">
        <f>IF(AR$4=TRUE,'FeedStuffs Data'!AG12,0)</f>
        <v>0</v>
      </c>
      <c r="AS14">
        <f>IF(AS$4=TRUE,'FeedStuffs Data'!AH12,0)</f>
        <v>0</v>
      </c>
      <c r="AT14">
        <f>IF(AT$4=TRUE,'FeedStuffs Data'!AI12,0)</f>
        <v>0</v>
      </c>
      <c r="AU14">
        <f>IF(AU$4=TRUE,'FeedStuffs Data'!AJ12,0)</f>
        <v>0</v>
      </c>
      <c r="AV14">
        <f>IF(AV$4=TRUE,'FeedStuffs Data'!AK12,0)</f>
        <v>0</v>
      </c>
      <c r="AW14">
        <f>IF(AW$4=TRUE,'FeedStuffs Data'!AL12,0)</f>
        <v>0</v>
      </c>
      <c r="AX14">
        <f>IF(AX$4=TRUE,'FeedStuffs Data'!AM12,0)</f>
        <v>0</v>
      </c>
      <c r="AY14">
        <f>IF(AY$4=TRUE,'FeedStuffs Data'!AN12,0)</f>
        <v>0</v>
      </c>
      <c r="AZ14">
        <f>IF(AZ$4=TRUE,'FeedStuffs Data'!AO12,0)</f>
        <v>0</v>
      </c>
      <c r="BA14">
        <f>IF(BA$4=TRUE,'FeedStuffs Data'!AP12,0)</f>
        <v>0</v>
      </c>
      <c r="BB14">
        <f>IF(BB$4=TRUE,'FeedStuffs Data'!AQ12,0)</f>
        <v>0</v>
      </c>
      <c r="BC14">
        <f>IF(BC$4=TRUE,'FeedStuffs Data'!AR12,0)</f>
        <v>0</v>
      </c>
      <c r="BD14">
        <f>IF(BD$4=TRUE,'FeedStuffs Data'!AS12,0)</f>
        <v>0</v>
      </c>
      <c r="BE14">
        <f>IF(BE$4=TRUE,'FeedStuffs Data'!AT12,0)</f>
        <v>0</v>
      </c>
      <c r="BF14">
        <f>IF(BF$4=TRUE,'FeedStuffs Data'!AU12,0)</f>
        <v>0</v>
      </c>
      <c r="BG14">
        <f>IF(BG$4=TRUE,'FeedStuffs Data'!AV12,0)</f>
        <v>0</v>
      </c>
      <c r="BH14">
        <f>IF(BH$4=TRUE,'FeedStuffs Data'!AW12,0)</f>
        <v>0</v>
      </c>
      <c r="BI14">
        <f>IF(BI$4=TRUE,'FeedStuffs Data'!AX12,0)</f>
        <v>0</v>
      </c>
      <c r="BJ14">
        <f>IF(BJ$4=TRUE,'FeedStuffs Data'!AY12,0)</f>
        <v>0</v>
      </c>
      <c r="BK14">
        <f>IF(BK$4=TRUE,'FeedStuffs Data'!AZ12,0)</f>
        <v>0</v>
      </c>
      <c r="BL14">
        <f>IF(BL$4=TRUE,'FeedStuffs Data'!BA12,0)</f>
        <v>0</v>
      </c>
      <c r="BM14">
        <f>IF(BM$4=TRUE,'FeedStuffs Data'!BB12,0)</f>
        <v>0</v>
      </c>
      <c r="BN14">
        <f>IF(BN$4=TRUE,'FeedStuffs Data'!BC12,0)</f>
        <v>0</v>
      </c>
      <c r="BO14">
        <f ca="1" t="shared" si="9"/>
        <v>0</v>
      </c>
      <c r="BP14" s="3">
        <f ca="1" t="shared" si="62"/>
        <v>0</v>
      </c>
      <c r="BQ14" t="str">
        <f>Solver!B73</f>
        <v>Brewers Grains - Wet</v>
      </c>
      <c r="BS14">
        <f t="shared" si="6"/>
        <v>1</v>
      </c>
      <c r="BT14">
        <f t="shared" si="10"/>
        <v>14</v>
      </c>
      <c r="BU14">
        <f t="shared" si="13"/>
        <v>-5</v>
      </c>
      <c r="BV14" t="b">
        <f ca="1" t="shared" si="63"/>
        <v>0</v>
      </c>
      <c r="BY14" s="7"/>
      <c r="CE14">
        <f t="shared" si="8"/>
        <v>0</v>
      </c>
      <c r="CF14">
        <f t="shared" si="8"/>
        <v>0</v>
      </c>
      <c r="CG14">
        <f t="shared" si="52"/>
        <v>0</v>
      </c>
      <c r="CH14">
        <f t="shared" si="53"/>
        <v>0</v>
      </c>
      <c r="CI14">
        <f t="shared" si="54"/>
        <v>0</v>
      </c>
      <c r="CJ14">
        <f t="shared" si="55"/>
        <v>0</v>
      </c>
      <c r="CK14">
        <f t="shared" si="56"/>
        <v>0</v>
      </c>
      <c r="CL14">
        <f t="shared" si="57"/>
        <v>0</v>
      </c>
      <c r="CM14">
        <f t="shared" si="58"/>
        <v>0</v>
      </c>
      <c r="CN14">
        <f t="shared" si="59"/>
        <v>0</v>
      </c>
      <c r="CO14">
        <f t="shared" si="60"/>
        <v>0</v>
      </c>
      <c r="CP14">
        <f t="shared" si="61"/>
        <v>0</v>
      </c>
      <c r="CQ14">
        <f t="shared" si="14"/>
        <v>0</v>
      </c>
      <c r="CR14">
        <f t="shared" si="15"/>
        <v>0</v>
      </c>
      <c r="CS14">
        <f t="shared" si="16"/>
        <v>0</v>
      </c>
      <c r="CT14">
        <f t="shared" si="17"/>
        <v>0</v>
      </c>
      <c r="CU14">
        <f t="shared" si="18"/>
        <v>0</v>
      </c>
      <c r="CV14">
        <f t="shared" si="19"/>
        <v>0</v>
      </c>
      <c r="CW14">
        <f t="shared" si="20"/>
        <v>0</v>
      </c>
      <c r="CX14">
        <f t="shared" si="21"/>
        <v>0</v>
      </c>
      <c r="CY14">
        <f t="shared" si="22"/>
        <v>0</v>
      </c>
      <c r="CZ14">
        <f t="shared" si="23"/>
        <v>0</v>
      </c>
      <c r="DA14">
        <f t="shared" si="24"/>
        <v>0</v>
      </c>
      <c r="DB14">
        <f t="shared" si="25"/>
        <v>0</v>
      </c>
      <c r="DC14">
        <f t="shared" si="26"/>
        <v>0</v>
      </c>
      <c r="DD14">
        <f t="shared" si="27"/>
        <v>0</v>
      </c>
      <c r="DE14">
        <f t="shared" si="28"/>
        <v>0</v>
      </c>
      <c r="DF14">
        <f t="shared" si="29"/>
        <v>0</v>
      </c>
      <c r="DG14">
        <f t="shared" si="30"/>
        <v>0</v>
      </c>
      <c r="DH14">
        <f t="shared" si="31"/>
        <v>0</v>
      </c>
      <c r="DI14">
        <f t="shared" si="32"/>
        <v>0</v>
      </c>
      <c r="DJ14">
        <f t="shared" si="33"/>
        <v>0</v>
      </c>
      <c r="DK14">
        <f t="shared" si="34"/>
        <v>0</v>
      </c>
      <c r="DL14">
        <f t="shared" si="35"/>
        <v>0</v>
      </c>
      <c r="DM14">
        <f t="shared" si="36"/>
        <v>0</v>
      </c>
      <c r="DN14">
        <f t="shared" si="37"/>
        <v>0</v>
      </c>
      <c r="DO14">
        <f t="shared" si="38"/>
        <v>0</v>
      </c>
      <c r="DP14">
        <f t="shared" si="39"/>
        <v>0</v>
      </c>
      <c r="DQ14">
        <f t="shared" si="40"/>
        <v>0</v>
      </c>
      <c r="DR14">
        <f t="shared" si="41"/>
        <v>0</v>
      </c>
      <c r="DS14">
        <f t="shared" si="42"/>
        <v>0</v>
      </c>
      <c r="DT14">
        <f t="shared" si="43"/>
        <v>0</v>
      </c>
      <c r="DU14">
        <f t="shared" si="44"/>
        <v>0</v>
      </c>
      <c r="DV14">
        <f t="shared" si="45"/>
        <v>0</v>
      </c>
      <c r="DW14">
        <f t="shared" si="46"/>
        <v>0</v>
      </c>
      <c r="DX14">
        <f t="shared" si="47"/>
        <v>0</v>
      </c>
      <c r="DY14">
        <f t="shared" si="48"/>
        <v>0</v>
      </c>
      <c r="DZ14">
        <f t="shared" si="49"/>
        <v>0</v>
      </c>
      <c r="EA14">
        <f t="shared" si="50"/>
        <v>0</v>
      </c>
    </row>
    <row r="15" spans="1:131" ht="12.75">
      <c r="A15" s="3">
        <f ca="1" t="shared" si="51"/>
      </c>
      <c r="B15" s="3">
        <f ca="1" t="shared" si="11"/>
      </c>
      <c r="C15" s="15">
        <f t="shared" si="64"/>
      </c>
      <c r="D15">
        <f ca="1" t="shared" si="12"/>
      </c>
      <c r="G15" s="7" t="s">
        <v>87</v>
      </c>
      <c r="K15" s="3">
        <f>Solver!G21</f>
        <v>0.17358490566037738</v>
      </c>
      <c r="L15" s="9" t="str">
        <f>IF(Solver!K21=TRUE,"*","")</f>
        <v>*</v>
      </c>
      <c r="M15" s="3">
        <f>Solver!L21</f>
        <v>0.17358490566037738</v>
      </c>
      <c r="N15" s="3"/>
      <c r="O15" s="3">
        <f>SUMPRODUCT(Q$1:BN$1,Q15:BN15)</f>
        <v>0.15169014084507026</v>
      </c>
      <c r="Q15">
        <f>IF(Q$4=TRUE,'FeedStuffs Data'!F13,0)</f>
        <v>0</v>
      </c>
      <c r="R15">
        <f>IF(R$4=TRUE,'FeedStuffs Data'!G13,0)</f>
        <v>0</v>
      </c>
      <c r="S15">
        <f>IF(S$4=TRUE,'FeedStuffs Data'!H13,0)</f>
        <v>0</v>
      </c>
      <c r="T15">
        <f>IF(T$4=TRUE,'FeedStuffs Data'!I13,0)</f>
        <v>0</v>
      </c>
      <c r="U15">
        <f>IF(U$4=TRUE,'FeedStuffs Data'!J13,0)</f>
        <v>0.17</v>
      </c>
      <c r="V15">
        <f>IF(V$4=TRUE,'FeedStuffs Data'!K13,0)</f>
        <v>0</v>
      </c>
      <c r="W15">
        <f>IF(W$4=TRUE,'FeedStuffs Data'!L13,0)</f>
        <v>0</v>
      </c>
      <c r="X15">
        <f>IF(X$4=TRUE,'FeedStuffs Data'!M13,0)</f>
        <v>0</v>
      </c>
      <c r="Y15">
        <f>IF(Y$4=TRUE,'FeedStuffs Data'!N13,0)</f>
        <v>0</v>
      </c>
      <c r="Z15">
        <f>IF(Z$4=TRUE,'FeedStuffs Data'!O13,0)</f>
        <v>0</v>
      </c>
      <c r="AA15">
        <f>IF(AA$4=TRUE,'FeedStuffs Data'!P13,0)</f>
        <v>0</v>
      </c>
      <c r="AB15">
        <f>IF(AB$4=TRUE,'FeedStuffs Data'!Q13,0)</f>
        <v>0</v>
      </c>
      <c r="AC15">
        <f>IF(AC$4=TRUE,'FeedStuffs Data'!R13,0)</f>
        <v>0</v>
      </c>
      <c r="AD15">
        <f>IF(AD$4=TRUE,'FeedStuffs Data'!S13,0)</f>
        <v>0</v>
      </c>
      <c r="AE15">
        <f>IF(AE$4=TRUE,'FeedStuffs Data'!T13,0)</f>
        <v>0.098</v>
      </c>
      <c r="AF15">
        <f>IF(AF$4=TRUE,'FeedStuffs Data'!U13,0)</f>
        <v>0.098</v>
      </c>
      <c r="AG15">
        <f>IF(AG$4=TRUE,'FeedStuffs Data'!V13,0)</f>
        <v>0.0865</v>
      </c>
      <c r="AH15">
        <f>IF(AH$4=TRUE,'FeedStuffs Data'!W13,0)</f>
        <v>0.244</v>
      </c>
      <c r="AI15">
        <f>IF(AI$4=TRUE,'FeedStuffs Data'!X13,0)</f>
        <v>0</v>
      </c>
      <c r="AJ15">
        <f>IF(AJ$4=TRUE,'FeedStuffs Data'!Y13,0)</f>
        <v>0</v>
      </c>
      <c r="AK15">
        <f>IF(AK$4=TRUE,'FeedStuffs Data'!Z13,0)</f>
        <v>0</v>
      </c>
      <c r="AL15">
        <f>IF(AL$4=TRUE,'FeedStuffs Data'!AA13,0)</f>
        <v>0</v>
      </c>
      <c r="AM15">
        <f>IF(AM$4=TRUE,'FeedStuffs Data'!AB13,0)</f>
        <v>0</v>
      </c>
      <c r="AN15">
        <f>IF(AN$4=TRUE,'FeedStuffs Data'!AC13,0)</f>
        <v>0.259</v>
      </c>
      <c r="AO15">
        <f>IF(AO$4=TRUE,'FeedStuffs Data'!AD13,0)</f>
        <v>0.518</v>
      </c>
      <c r="AP15">
        <f>IF(AP$4=TRUE,'FeedStuffs Data'!AE13,0)</f>
        <v>0</v>
      </c>
      <c r="AQ15">
        <f>IF(AQ$4=TRUE,'FeedStuffs Data'!AF13,0)</f>
        <v>0</v>
      </c>
      <c r="AR15">
        <f>IF(AR$4=TRUE,'FeedStuffs Data'!AG13,0)</f>
        <v>0</v>
      </c>
      <c r="AS15">
        <f>IF(AS$4=TRUE,'FeedStuffs Data'!AH13,0)</f>
        <v>0</v>
      </c>
      <c r="AT15">
        <f>IF(AT$4=TRUE,'FeedStuffs Data'!AI13,0)</f>
        <v>0</v>
      </c>
      <c r="AU15">
        <f>IF(AU$4=TRUE,'FeedStuffs Data'!AJ13,0)</f>
        <v>0</v>
      </c>
      <c r="AV15">
        <f>IF(AV$4=TRUE,'FeedStuffs Data'!AK13,0)</f>
        <v>0</v>
      </c>
      <c r="AW15">
        <f>IF(AW$4=TRUE,'FeedStuffs Data'!AL13,0)</f>
        <v>0</v>
      </c>
      <c r="AX15">
        <f>IF(AX$4=TRUE,'FeedStuffs Data'!AM13,0)</f>
        <v>0</v>
      </c>
      <c r="AY15">
        <f>IF(AY$4=TRUE,'FeedStuffs Data'!AN13,0)</f>
        <v>0</v>
      </c>
      <c r="AZ15">
        <f>IF(AZ$4=TRUE,'FeedStuffs Data'!AO13,0)</f>
        <v>0</v>
      </c>
      <c r="BA15">
        <f>IF(BA$4=TRUE,'FeedStuffs Data'!AP13,0)</f>
        <v>0</v>
      </c>
      <c r="BB15">
        <f>IF(BB$4=TRUE,'FeedStuffs Data'!AQ13,0)</f>
        <v>0</v>
      </c>
      <c r="BC15">
        <f>IF(BC$4=TRUE,'FeedStuffs Data'!AR13,0)</f>
        <v>0</v>
      </c>
      <c r="BD15">
        <f>IF(BD$4=TRUE,'FeedStuffs Data'!AS13,0)</f>
        <v>0</v>
      </c>
      <c r="BE15">
        <f>IF(BE$4=TRUE,'FeedStuffs Data'!AT13,0)</f>
        <v>0</v>
      </c>
      <c r="BF15">
        <f>IF(BF$4=TRUE,'FeedStuffs Data'!AU13,0)</f>
        <v>0</v>
      </c>
      <c r="BG15">
        <f>IF(BG$4=TRUE,'FeedStuffs Data'!AV13,0)</f>
        <v>0</v>
      </c>
      <c r="BH15">
        <f>IF(BH$4=TRUE,'FeedStuffs Data'!AW13,0)</f>
        <v>0</v>
      </c>
      <c r="BI15">
        <f>IF(BI$4=TRUE,'FeedStuffs Data'!AX13,0)</f>
        <v>0</v>
      </c>
      <c r="BJ15">
        <f>IF(BJ$4=TRUE,'FeedStuffs Data'!AY13,0)</f>
        <v>0</v>
      </c>
      <c r="BK15">
        <f>IF(BK$4=TRUE,'FeedStuffs Data'!AZ13,0)</f>
        <v>0</v>
      </c>
      <c r="BL15">
        <f>IF(BL$4=TRUE,'FeedStuffs Data'!BA13,0)</f>
        <v>0</v>
      </c>
      <c r="BM15">
        <f>IF(BM$4=TRUE,'FeedStuffs Data'!BB13,0)</f>
        <v>0</v>
      </c>
      <c r="BN15">
        <f>IF(BN$4=TRUE,'FeedStuffs Data'!BC13,0)</f>
        <v>0</v>
      </c>
      <c r="BO15">
        <f ca="1" t="shared" si="9"/>
        <v>0</v>
      </c>
      <c r="BP15" s="3">
        <f ca="1" t="shared" si="62"/>
        <v>0</v>
      </c>
      <c r="BQ15" t="str">
        <f>Solver!B74</f>
        <v>Brewers Grains - Dehy</v>
      </c>
      <c r="BS15">
        <f t="shared" si="6"/>
        <v>1</v>
      </c>
      <c r="BT15">
        <f t="shared" si="10"/>
        <v>15</v>
      </c>
      <c r="BU15">
        <f t="shared" si="13"/>
        <v>-6</v>
      </c>
      <c r="BV15" t="b">
        <f ca="1" t="shared" si="63"/>
        <v>0</v>
      </c>
      <c r="BY15" s="7"/>
      <c r="CE15">
        <f aca="true" t="shared" si="65" ref="CE15:DJ15">IF($BS16=CE$3,$BT16,0)</f>
        <v>0</v>
      </c>
      <c r="CF15">
        <f t="shared" si="65"/>
        <v>0</v>
      </c>
      <c r="CG15">
        <f t="shared" si="65"/>
        <v>0</v>
      </c>
      <c r="CH15">
        <f t="shared" si="65"/>
        <v>0</v>
      </c>
      <c r="CI15">
        <f t="shared" si="65"/>
        <v>0</v>
      </c>
      <c r="CJ15">
        <f t="shared" si="65"/>
        <v>0</v>
      </c>
      <c r="CK15">
        <f t="shared" si="65"/>
        <v>0</v>
      </c>
      <c r="CL15">
        <f t="shared" si="65"/>
        <v>0</v>
      </c>
      <c r="CM15">
        <f t="shared" si="65"/>
        <v>0</v>
      </c>
      <c r="CN15">
        <f t="shared" si="65"/>
        <v>0</v>
      </c>
      <c r="CO15">
        <f t="shared" si="65"/>
        <v>0</v>
      </c>
      <c r="CP15">
        <f t="shared" si="65"/>
        <v>0</v>
      </c>
      <c r="CQ15">
        <f t="shared" si="65"/>
        <v>0</v>
      </c>
      <c r="CR15">
        <f t="shared" si="65"/>
        <v>0</v>
      </c>
      <c r="CS15">
        <f t="shared" si="65"/>
        <v>0</v>
      </c>
      <c r="CT15">
        <f t="shared" si="65"/>
        <v>0</v>
      </c>
      <c r="CU15">
        <f t="shared" si="65"/>
        <v>0</v>
      </c>
      <c r="CV15">
        <f t="shared" si="65"/>
        <v>0</v>
      </c>
      <c r="CW15">
        <f t="shared" si="65"/>
        <v>0</v>
      </c>
      <c r="CX15">
        <f t="shared" si="65"/>
        <v>0</v>
      </c>
      <c r="CY15">
        <f t="shared" si="65"/>
        <v>0</v>
      </c>
      <c r="CZ15">
        <f t="shared" si="65"/>
        <v>0</v>
      </c>
      <c r="DA15">
        <f t="shared" si="65"/>
        <v>0</v>
      </c>
      <c r="DB15">
        <f t="shared" si="65"/>
        <v>0</v>
      </c>
      <c r="DC15">
        <f t="shared" si="65"/>
        <v>0</v>
      </c>
      <c r="DD15">
        <f t="shared" si="65"/>
        <v>0</v>
      </c>
      <c r="DE15">
        <f t="shared" si="65"/>
        <v>0</v>
      </c>
      <c r="DF15">
        <f t="shared" si="65"/>
        <v>0</v>
      </c>
      <c r="DG15">
        <f t="shared" si="65"/>
        <v>0</v>
      </c>
      <c r="DH15">
        <f t="shared" si="65"/>
        <v>0</v>
      </c>
      <c r="DI15">
        <f t="shared" si="65"/>
        <v>0</v>
      </c>
      <c r="DJ15">
        <f t="shared" si="65"/>
        <v>0</v>
      </c>
      <c r="DK15">
        <f t="shared" si="34"/>
        <v>0</v>
      </c>
      <c r="DL15">
        <f t="shared" si="35"/>
        <v>0</v>
      </c>
      <c r="DM15">
        <f t="shared" si="36"/>
        <v>0</v>
      </c>
      <c r="DN15">
        <f t="shared" si="37"/>
        <v>0</v>
      </c>
      <c r="DO15">
        <f t="shared" si="38"/>
        <v>0</v>
      </c>
      <c r="DP15">
        <f t="shared" si="39"/>
        <v>0</v>
      </c>
      <c r="DQ15">
        <f t="shared" si="40"/>
        <v>0</v>
      </c>
      <c r="DR15">
        <f t="shared" si="41"/>
        <v>0</v>
      </c>
      <c r="DS15">
        <f t="shared" si="42"/>
        <v>0</v>
      </c>
      <c r="DT15">
        <f t="shared" si="43"/>
        <v>0</v>
      </c>
      <c r="DU15">
        <f t="shared" si="44"/>
        <v>0</v>
      </c>
      <c r="DV15">
        <f t="shared" si="45"/>
        <v>0</v>
      </c>
      <c r="DW15">
        <f t="shared" si="46"/>
        <v>0</v>
      </c>
      <c r="DX15">
        <f t="shared" si="47"/>
        <v>0</v>
      </c>
      <c r="DY15">
        <f t="shared" si="48"/>
        <v>0</v>
      </c>
      <c r="DZ15">
        <f t="shared" si="49"/>
        <v>0</v>
      </c>
      <c r="EA15">
        <f t="shared" si="50"/>
        <v>0</v>
      </c>
    </row>
    <row r="16" spans="1:131" ht="12.75">
      <c r="A16" s="3">
        <f ca="1" t="shared" si="51"/>
      </c>
      <c r="B16" s="3">
        <f ca="1" t="shared" si="11"/>
      </c>
      <c r="C16" s="15">
        <f t="shared" si="64"/>
      </c>
      <c r="D16">
        <f ca="1" t="shared" si="12"/>
      </c>
      <c r="G16" t="s">
        <v>139</v>
      </c>
      <c r="H16" s="37"/>
      <c r="K16" s="3" t="str">
        <f>Solver!G23</f>
        <v>None</v>
      </c>
      <c r="L16" s="9">
        <f>IF(Solver!K23=TRUE,"*","")</f>
      </c>
      <c r="M16" s="3">
        <f>Solver!L23</f>
        <v>0</v>
      </c>
      <c r="N16" s="3"/>
      <c r="O16" s="3">
        <f aca="true" t="shared" si="66" ref="O16:O25">SUMPRODUCT(Q$1:BN$1,Q16:BN16)</f>
        <v>0.011716697647289468</v>
      </c>
      <c r="Q16">
        <f>IF(Q$4=TRUE,'FeedStuffs Data'!F15,0)</f>
        <v>0</v>
      </c>
      <c r="R16">
        <f>IF(R$4=TRUE,'FeedStuffs Data'!G15,0)</f>
        <v>0</v>
      </c>
      <c r="S16">
        <f>IF(S$4=TRUE,'FeedStuffs Data'!H15,0)</f>
        <v>0</v>
      </c>
      <c r="T16">
        <f>IF(T$4=TRUE,'FeedStuffs Data'!I15,0)</f>
        <v>0</v>
      </c>
      <c r="U16">
        <f>IF(U$4=TRUE,'FeedStuffs Data'!J15,0)</f>
        <v>0.0122</v>
      </c>
      <c r="V16">
        <f>IF(V$4=TRUE,'FeedStuffs Data'!K15,0)</f>
        <v>0</v>
      </c>
      <c r="W16">
        <f>IF(W$4=TRUE,'FeedStuffs Data'!L15,0)</f>
        <v>0</v>
      </c>
      <c r="X16">
        <f>IF(X$4=TRUE,'FeedStuffs Data'!M15,0)</f>
        <v>0</v>
      </c>
      <c r="Y16">
        <f>IF(Y$4=TRUE,'FeedStuffs Data'!N15,0)</f>
        <v>0</v>
      </c>
      <c r="Z16">
        <f>IF(Z$4=TRUE,'FeedStuffs Data'!O15,0)</f>
        <v>0</v>
      </c>
      <c r="AA16">
        <f>IF(AA$4=TRUE,'FeedStuffs Data'!P15,0)</f>
        <v>0</v>
      </c>
      <c r="AB16">
        <f>IF(AB$4=TRUE,'FeedStuffs Data'!Q15,0)</f>
        <v>0</v>
      </c>
      <c r="AC16">
        <f>IF(AC$4=TRUE,'FeedStuffs Data'!R15,0)</f>
        <v>0</v>
      </c>
      <c r="AD16">
        <f>IF(AD$4=TRUE,'FeedStuffs Data'!S15,0)</f>
        <v>0</v>
      </c>
      <c r="AE16">
        <f>IF(AE$4=TRUE,'FeedStuffs Data'!T15,0)</f>
        <v>0.0112</v>
      </c>
      <c r="AF16">
        <f>IF(AF$4=TRUE,'FeedStuffs Data'!U15,0)</f>
        <v>0.0099</v>
      </c>
      <c r="AG16">
        <f>IF(AG$4=TRUE,'FeedStuffs Data'!V15,0)</f>
        <v>0.008</v>
      </c>
      <c r="AH16">
        <f>IF(AH$4=TRUE,'FeedStuffs Data'!W15,0)</f>
        <v>0.0063</v>
      </c>
      <c r="AI16">
        <f>IF(AI$4=TRUE,'FeedStuffs Data'!X15,0)</f>
        <v>0</v>
      </c>
      <c r="AJ16">
        <f>IF(AJ$4=TRUE,'FeedStuffs Data'!Y15,0)</f>
        <v>0</v>
      </c>
      <c r="AK16">
        <f>IF(AK$4=TRUE,'FeedStuffs Data'!Z15,0)</f>
        <v>0</v>
      </c>
      <c r="AL16">
        <f>IF(AL$4=TRUE,'FeedStuffs Data'!AA15,0)</f>
        <v>0</v>
      </c>
      <c r="AM16">
        <f>IF(AM$4=TRUE,'FeedStuffs Data'!AB15,0)</f>
        <v>0</v>
      </c>
      <c r="AN16">
        <f>IF(AN$4=TRUE,'FeedStuffs Data'!AC15,0)</f>
        <v>0.0102</v>
      </c>
      <c r="AO16">
        <f>IF(AO$4=TRUE,'FeedStuffs Data'!AD15,0)</f>
        <v>0.0101</v>
      </c>
      <c r="AP16">
        <f>IF(AP$4=TRUE,'FeedStuffs Data'!AE15,0)</f>
        <v>0</v>
      </c>
      <c r="AQ16">
        <f>IF(AQ$4=TRUE,'FeedStuffs Data'!AF15,0)</f>
        <v>0</v>
      </c>
      <c r="AR16">
        <f>IF(AR$4=TRUE,'FeedStuffs Data'!AG15,0)</f>
        <v>0</v>
      </c>
      <c r="AS16">
        <f>IF(AS$4=TRUE,'FeedStuffs Data'!AH15,0)</f>
        <v>0</v>
      </c>
      <c r="AT16">
        <f>IF(AT$4=TRUE,'FeedStuffs Data'!AI15,0)</f>
        <v>0</v>
      </c>
      <c r="AU16">
        <f>IF(AU$4=TRUE,'FeedStuffs Data'!AJ15,0)</f>
        <v>0</v>
      </c>
      <c r="AV16">
        <f>IF(AV$4=TRUE,'FeedStuffs Data'!AK15,0)</f>
        <v>0</v>
      </c>
      <c r="AW16">
        <f>IF(AW$4=TRUE,'FeedStuffs Data'!AL15,0)</f>
        <v>0</v>
      </c>
      <c r="AX16">
        <f>IF(AX$4=TRUE,'FeedStuffs Data'!AM15,0)</f>
        <v>0</v>
      </c>
      <c r="AY16">
        <f>IF(AY$4=TRUE,'FeedStuffs Data'!AN15,0)</f>
        <v>0</v>
      </c>
      <c r="AZ16">
        <f>IF(AZ$4=TRUE,'FeedStuffs Data'!AO15,0)</f>
        <v>0</v>
      </c>
      <c r="BA16">
        <f>IF(BA$4=TRUE,'FeedStuffs Data'!AP15,0)</f>
        <v>0</v>
      </c>
      <c r="BB16">
        <f>IF(BB$4=TRUE,'FeedStuffs Data'!AQ15,0)</f>
        <v>0</v>
      </c>
      <c r="BC16">
        <f>IF(BC$4=TRUE,'FeedStuffs Data'!AR15,0)</f>
        <v>0</v>
      </c>
      <c r="BD16">
        <f>IF(BD$4=TRUE,'FeedStuffs Data'!AS15,0)</f>
        <v>0</v>
      </c>
      <c r="BE16">
        <f>IF(BE$4=TRUE,'FeedStuffs Data'!AT15,0)</f>
        <v>0</v>
      </c>
      <c r="BF16">
        <f>IF(BF$4=TRUE,'FeedStuffs Data'!AU15,0)</f>
        <v>0</v>
      </c>
      <c r="BG16">
        <f>IF(BG$4=TRUE,'FeedStuffs Data'!AV15,0)</f>
        <v>0</v>
      </c>
      <c r="BH16">
        <f>IF(BH$4=TRUE,'FeedStuffs Data'!AW15,0)</f>
        <v>0</v>
      </c>
      <c r="BI16">
        <f>IF(BI$4=TRUE,'FeedStuffs Data'!AX15,0)</f>
        <v>0</v>
      </c>
      <c r="BJ16">
        <f>IF(BJ$4=TRUE,'FeedStuffs Data'!AY15,0)</f>
        <v>0</v>
      </c>
      <c r="BK16">
        <f>IF(BK$4=TRUE,'FeedStuffs Data'!AZ15,0)</f>
        <v>0</v>
      </c>
      <c r="BL16">
        <f>IF(BL$4=TRUE,'FeedStuffs Data'!BA15,0)</f>
        <v>0</v>
      </c>
      <c r="BM16">
        <f>IF(BM$4=TRUE,'FeedStuffs Data'!BB15,0)</f>
        <v>0</v>
      </c>
      <c r="BN16">
        <f>IF(BN$4=TRUE,'FeedStuffs Data'!BC15,0)</f>
        <v>0</v>
      </c>
      <c r="BO16">
        <f ca="1" t="shared" si="9"/>
        <v>0</v>
      </c>
      <c r="BP16" s="3">
        <f ca="1" t="shared" si="62"/>
        <v>0</v>
      </c>
      <c r="BQ16" t="str">
        <f>Solver!B75</f>
        <v>Corn Distillers - Dehy</v>
      </c>
      <c r="BS16">
        <f t="shared" si="6"/>
        <v>1</v>
      </c>
      <c r="BT16">
        <f>BT15+1</f>
        <v>16</v>
      </c>
      <c r="BU16">
        <f>BU15-1</f>
        <v>-7</v>
      </c>
      <c r="BV16" t="b">
        <f ca="1" t="shared" si="63"/>
        <v>0</v>
      </c>
      <c r="BX16" s="1"/>
      <c r="BY16" s="7"/>
      <c r="CE16">
        <f t="shared" si="8"/>
        <v>0</v>
      </c>
      <c r="CF16">
        <f t="shared" si="8"/>
        <v>0</v>
      </c>
      <c r="CG16">
        <f t="shared" si="52"/>
        <v>0</v>
      </c>
      <c r="CH16">
        <f t="shared" si="53"/>
        <v>0</v>
      </c>
      <c r="CI16">
        <f t="shared" si="54"/>
        <v>0</v>
      </c>
      <c r="CJ16">
        <f t="shared" si="55"/>
        <v>0</v>
      </c>
      <c r="CK16">
        <f t="shared" si="56"/>
        <v>0</v>
      </c>
      <c r="CL16">
        <f t="shared" si="57"/>
        <v>0</v>
      </c>
      <c r="CM16">
        <f t="shared" si="58"/>
        <v>0</v>
      </c>
      <c r="CN16">
        <f t="shared" si="59"/>
        <v>0</v>
      </c>
      <c r="CO16">
        <f t="shared" si="60"/>
        <v>0</v>
      </c>
      <c r="CP16">
        <f t="shared" si="61"/>
        <v>0</v>
      </c>
      <c r="CQ16">
        <f t="shared" si="14"/>
        <v>0</v>
      </c>
      <c r="CR16">
        <f t="shared" si="15"/>
        <v>0</v>
      </c>
      <c r="CS16">
        <f t="shared" si="16"/>
        <v>0</v>
      </c>
      <c r="CT16">
        <f t="shared" si="17"/>
        <v>0</v>
      </c>
      <c r="CU16">
        <f t="shared" si="18"/>
        <v>0</v>
      </c>
      <c r="CV16">
        <f t="shared" si="19"/>
        <v>0</v>
      </c>
      <c r="CW16">
        <f t="shared" si="20"/>
        <v>0</v>
      </c>
      <c r="CX16">
        <f t="shared" si="21"/>
        <v>0</v>
      </c>
      <c r="CY16">
        <f t="shared" si="22"/>
        <v>0</v>
      </c>
      <c r="CZ16">
        <f t="shared" si="23"/>
        <v>0</v>
      </c>
      <c r="DA16">
        <f t="shared" si="24"/>
        <v>0</v>
      </c>
      <c r="DB16">
        <f t="shared" si="25"/>
        <v>0</v>
      </c>
      <c r="DC16">
        <f t="shared" si="26"/>
        <v>0</v>
      </c>
      <c r="DD16">
        <f t="shared" si="27"/>
        <v>0</v>
      </c>
      <c r="DE16">
        <f t="shared" si="28"/>
        <v>0</v>
      </c>
      <c r="DF16">
        <f t="shared" si="29"/>
        <v>0</v>
      </c>
      <c r="DG16">
        <f t="shared" si="30"/>
        <v>0</v>
      </c>
      <c r="DH16">
        <f t="shared" si="31"/>
        <v>0</v>
      </c>
      <c r="DI16">
        <f t="shared" si="32"/>
        <v>0</v>
      </c>
      <c r="DJ16">
        <f t="shared" si="33"/>
        <v>0</v>
      </c>
      <c r="DK16">
        <f t="shared" si="34"/>
        <v>0</v>
      </c>
      <c r="DL16">
        <f t="shared" si="35"/>
        <v>0</v>
      </c>
      <c r="DM16">
        <f t="shared" si="36"/>
        <v>0</v>
      </c>
      <c r="DN16">
        <f t="shared" si="37"/>
        <v>0</v>
      </c>
      <c r="DO16">
        <f t="shared" si="38"/>
        <v>0</v>
      </c>
      <c r="DP16">
        <f t="shared" si="39"/>
        <v>0</v>
      </c>
      <c r="DQ16">
        <f t="shared" si="40"/>
        <v>0</v>
      </c>
      <c r="DR16">
        <f t="shared" si="41"/>
        <v>0</v>
      </c>
      <c r="DS16">
        <f t="shared" si="42"/>
        <v>0</v>
      </c>
      <c r="DT16">
        <f t="shared" si="43"/>
        <v>0</v>
      </c>
      <c r="DU16">
        <f t="shared" si="44"/>
        <v>0</v>
      </c>
      <c r="DV16">
        <f t="shared" si="45"/>
        <v>0</v>
      </c>
      <c r="DW16">
        <f t="shared" si="46"/>
        <v>0</v>
      </c>
      <c r="DX16">
        <f t="shared" si="47"/>
        <v>0</v>
      </c>
      <c r="DY16">
        <f t="shared" si="48"/>
        <v>0</v>
      </c>
      <c r="DZ16">
        <f t="shared" si="49"/>
        <v>0</v>
      </c>
      <c r="EA16">
        <f t="shared" si="50"/>
        <v>0</v>
      </c>
    </row>
    <row r="17" spans="1:131" ht="12.75">
      <c r="A17" s="3">
        <f ca="1" t="shared" si="51"/>
      </c>
      <c r="B17" s="3">
        <f ca="1" t="shared" si="11"/>
      </c>
      <c r="C17" s="15">
        <f t="shared" si="64"/>
      </c>
      <c r="D17">
        <f ca="1" t="shared" si="12"/>
      </c>
      <c r="G17" t="s">
        <v>140</v>
      </c>
      <c r="H17" s="37"/>
      <c r="K17" s="3" t="str">
        <f>Solver!G24</f>
        <v>None</v>
      </c>
      <c r="L17" s="9">
        <f>IF(Solver!K24=TRUE,"*","")</f>
      </c>
      <c r="M17" s="3">
        <f>Solver!L24</f>
        <v>0</v>
      </c>
      <c r="N17" s="3"/>
      <c r="O17" s="3">
        <f t="shared" si="66"/>
        <v>0.02650999661820371</v>
      </c>
      <c r="Q17">
        <f>IF(Q$4=TRUE,'FeedStuffs Data'!F16,0)</f>
        <v>0</v>
      </c>
      <c r="R17">
        <f>IF(R$4=TRUE,'FeedStuffs Data'!G16,0)</f>
        <v>0</v>
      </c>
      <c r="S17">
        <f>IF(S$4=TRUE,'FeedStuffs Data'!H16,0)</f>
        <v>0</v>
      </c>
      <c r="T17">
        <f>IF(T$4=TRUE,'FeedStuffs Data'!I16,0)</f>
        <v>0</v>
      </c>
      <c r="U17">
        <f>IF(U$4=TRUE,'FeedStuffs Data'!J16,0)</f>
        <v>0.0321</v>
      </c>
      <c r="V17">
        <f>IF(V$4=TRUE,'FeedStuffs Data'!K16,0)</f>
        <v>0</v>
      </c>
      <c r="W17">
        <f>IF(W$4=TRUE,'FeedStuffs Data'!L16,0)</f>
        <v>0</v>
      </c>
      <c r="X17">
        <f>IF(X$4=TRUE,'FeedStuffs Data'!M16,0)</f>
        <v>0</v>
      </c>
      <c r="Y17">
        <f>IF(Y$4=TRUE,'FeedStuffs Data'!N16,0)</f>
        <v>0</v>
      </c>
      <c r="Z17">
        <f>IF(Z$4=TRUE,'FeedStuffs Data'!O16,0)</f>
        <v>0</v>
      </c>
      <c r="AA17">
        <f>IF(AA$4=TRUE,'FeedStuffs Data'!P16,0)</f>
        <v>0</v>
      </c>
      <c r="AB17">
        <f>IF(AB$4=TRUE,'FeedStuffs Data'!Q16,0)</f>
        <v>0</v>
      </c>
      <c r="AC17">
        <f>IF(AC$4=TRUE,'FeedStuffs Data'!R16,0)</f>
        <v>0</v>
      </c>
      <c r="AD17">
        <f>IF(AD$4=TRUE,'FeedStuffs Data'!S16,0)</f>
        <v>0</v>
      </c>
      <c r="AE17">
        <f>IF(AE$4=TRUE,'FeedStuffs Data'!T16,0)</f>
        <v>0.0165</v>
      </c>
      <c r="AF17">
        <f>IF(AF$4=TRUE,'FeedStuffs Data'!U16,0)</f>
        <v>0.0247</v>
      </c>
      <c r="AG17">
        <f>IF(AG$4=TRUE,'FeedStuffs Data'!V16,0)</f>
        <v>0.0213</v>
      </c>
      <c r="AH17">
        <f>IF(AH$4=TRUE,'FeedStuffs Data'!W16,0)</f>
        <v>0.0385</v>
      </c>
      <c r="AI17">
        <f>IF(AI$4=TRUE,'FeedStuffs Data'!X16,0)</f>
        <v>0</v>
      </c>
      <c r="AJ17">
        <f>IF(AJ$4=TRUE,'FeedStuffs Data'!Y16,0)</f>
        <v>0</v>
      </c>
      <c r="AK17">
        <f>IF(AK$4=TRUE,'FeedStuffs Data'!Z16,0)</f>
        <v>0</v>
      </c>
      <c r="AL17">
        <f>IF(AL$4=TRUE,'FeedStuffs Data'!AA16,0)</f>
        <v>0</v>
      </c>
      <c r="AM17">
        <f>IF(AM$4=TRUE,'FeedStuffs Data'!AB16,0)</f>
        <v>0</v>
      </c>
      <c r="AN17">
        <f>IF(AN$4=TRUE,'FeedStuffs Data'!AC16,0)</f>
        <v>0.0577</v>
      </c>
      <c r="AO17">
        <f>IF(AO$4=TRUE,'FeedStuffs Data'!AD16,0)</f>
        <v>0.0536</v>
      </c>
      <c r="AP17">
        <f>IF(AP$4=TRUE,'FeedStuffs Data'!AE16,0)</f>
        <v>0</v>
      </c>
      <c r="AQ17">
        <f>IF(AQ$4=TRUE,'FeedStuffs Data'!AF16,0)</f>
        <v>0</v>
      </c>
      <c r="AR17">
        <f>IF(AR$4=TRUE,'FeedStuffs Data'!AG16,0)</f>
        <v>0</v>
      </c>
      <c r="AS17">
        <f>IF(AS$4=TRUE,'FeedStuffs Data'!AH16,0)</f>
        <v>0</v>
      </c>
      <c r="AT17">
        <f>IF(AT$4=TRUE,'FeedStuffs Data'!AI16,0)</f>
        <v>0</v>
      </c>
      <c r="AU17">
        <f>IF(AU$4=TRUE,'FeedStuffs Data'!AJ16,0)</f>
        <v>0</v>
      </c>
      <c r="AV17">
        <f>IF(AV$4=TRUE,'FeedStuffs Data'!AK16,0)</f>
        <v>0</v>
      </c>
      <c r="AW17">
        <f>IF(AW$4=TRUE,'FeedStuffs Data'!AL16,0)</f>
        <v>0</v>
      </c>
      <c r="AX17">
        <f>IF(AX$4=TRUE,'FeedStuffs Data'!AM16,0)</f>
        <v>0</v>
      </c>
      <c r="AY17">
        <f>IF(AY$4=TRUE,'FeedStuffs Data'!AN16,0)</f>
        <v>0</v>
      </c>
      <c r="AZ17">
        <f>IF(AZ$4=TRUE,'FeedStuffs Data'!AO16,0)</f>
        <v>0</v>
      </c>
      <c r="BA17">
        <f>IF(BA$4=TRUE,'FeedStuffs Data'!AP16,0)</f>
        <v>0</v>
      </c>
      <c r="BB17">
        <f>IF(BB$4=TRUE,'FeedStuffs Data'!AQ16,0)</f>
        <v>0</v>
      </c>
      <c r="BC17">
        <f>IF(BC$4=TRUE,'FeedStuffs Data'!AR16,0)</f>
        <v>0</v>
      </c>
      <c r="BD17">
        <f>IF(BD$4=TRUE,'FeedStuffs Data'!AS16,0)</f>
        <v>0</v>
      </c>
      <c r="BE17">
        <f>IF(BE$4=TRUE,'FeedStuffs Data'!AT16,0)</f>
        <v>0</v>
      </c>
      <c r="BF17">
        <f>IF(BF$4=TRUE,'FeedStuffs Data'!AU16,0)</f>
        <v>0</v>
      </c>
      <c r="BG17">
        <f>IF(BG$4=TRUE,'FeedStuffs Data'!AV16,0)</f>
        <v>0</v>
      </c>
      <c r="BH17">
        <f>IF(BH$4=TRUE,'FeedStuffs Data'!AW16,0)</f>
        <v>0</v>
      </c>
      <c r="BI17">
        <f>IF(BI$4=TRUE,'FeedStuffs Data'!AX16,0)</f>
        <v>0</v>
      </c>
      <c r="BJ17">
        <f>IF(BJ$4=TRUE,'FeedStuffs Data'!AY16,0)</f>
        <v>0</v>
      </c>
      <c r="BK17">
        <f>IF(BK$4=TRUE,'FeedStuffs Data'!AZ16,0)</f>
        <v>0</v>
      </c>
      <c r="BL17">
        <f>IF(BL$4=TRUE,'FeedStuffs Data'!BA16,0)</f>
        <v>0</v>
      </c>
      <c r="BM17">
        <f>IF(BM$4=TRUE,'FeedStuffs Data'!BB16,0)</f>
        <v>0</v>
      </c>
      <c r="BN17">
        <f>IF(BN$4=TRUE,'FeedStuffs Data'!BC16,0)</f>
        <v>0</v>
      </c>
      <c r="BO17">
        <f ca="1" t="shared" si="9"/>
        <v>0</v>
      </c>
      <c r="BP17" s="3">
        <f ca="1" t="shared" si="62"/>
        <v>0</v>
      </c>
      <c r="BQ17" t="str">
        <f>Solver!B76</f>
        <v>Corn Distillers - Wet</v>
      </c>
      <c r="BS17">
        <f t="shared" si="6"/>
        <v>1</v>
      </c>
      <c r="BT17">
        <f t="shared" si="10"/>
        <v>17</v>
      </c>
      <c r="BU17">
        <f t="shared" si="13"/>
        <v>-8</v>
      </c>
      <c r="BV17" t="b">
        <f ca="1" t="shared" si="63"/>
        <v>0</v>
      </c>
      <c r="BY17" s="7"/>
      <c r="CE17">
        <f t="shared" si="8"/>
        <v>0</v>
      </c>
      <c r="CF17">
        <f t="shared" si="8"/>
        <v>0</v>
      </c>
      <c r="CG17">
        <f t="shared" si="52"/>
        <v>0</v>
      </c>
      <c r="CH17">
        <f t="shared" si="53"/>
        <v>0</v>
      </c>
      <c r="CI17">
        <f t="shared" si="54"/>
        <v>0</v>
      </c>
      <c r="CJ17">
        <f t="shared" si="55"/>
        <v>0</v>
      </c>
      <c r="CK17">
        <f t="shared" si="56"/>
        <v>0</v>
      </c>
      <c r="CL17">
        <f t="shared" si="57"/>
        <v>0</v>
      </c>
      <c r="CM17">
        <f t="shared" si="58"/>
        <v>0</v>
      </c>
      <c r="CN17">
        <f t="shared" si="59"/>
        <v>0</v>
      </c>
      <c r="CO17">
        <f t="shared" si="60"/>
        <v>0</v>
      </c>
      <c r="CP17">
        <f t="shared" si="61"/>
        <v>0</v>
      </c>
      <c r="CQ17">
        <f t="shared" si="14"/>
        <v>0</v>
      </c>
      <c r="CR17">
        <f t="shared" si="15"/>
        <v>0</v>
      </c>
      <c r="CS17">
        <f t="shared" si="16"/>
        <v>0</v>
      </c>
      <c r="CT17">
        <f t="shared" si="17"/>
        <v>0</v>
      </c>
      <c r="CU17">
        <f t="shared" si="18"/>
        <v>0</v>
      </c>
      <c r="CV17">
        <f t="shared" si="19"/>
        <v>0</v>
      </c>
      <c r="CW17">
        <f t="shared" si="20"/>
        <v>0</v>
      </c>
      <c r="CX17">
        <f t="shared" si="21"/>
        <v>0</v>
      </c>
      <c r="CY17">
        <f t="shared" si="22"/>
        <v>0</v>
      </c>
      <c r="CZ17">
        <f t="shared" si="23"/>
        <v>0</v>
      </c>
      <c r="DA17">
        <f t="shared" si="24"/>
        <v>0</v>
      </c>
      <c r="DB17">
        <f t="shared" si="25"/>
        <v>0</v>
      </c>
      <c r="DC17">
        <f t="shared" si="26"/>
        <v>0</v>
      </c>
      <c r="DD17">
        <f t="shared" si="27"/>
        <v>0</v>
      </c>
      <c r="DE17">
        <f t="shared" si="28"/>
        <v>0</v>
      </c>
      <c r="DF17">
        <f t="shared" si="29"/>
        <v>0</v>
      </c>
      <c r="DG17">
        <f t="shared" si="30"/>
        <v>0</v>
      </c>
      <c r="DH17">
        <f t="shared" si="31"/>
        <v>0</v>
      </c>
      <c r="DI17">
        <f t="shared" si="32"/>
        <v>0</v>
      </c>
      <c r="DJ17">
        <f t="shared" si="33"/>
        <v>0</v>
      </c>
      <c r="DK17">
        <f t="shared" si="34"/>
        <v>0</v>
      </c>
      <c r="DL17">
        <f t="shared" si="35"/>
        <v>0</v>
      </c>
      <c r="DM17">
        <f t="shared" si="36"/>
        <v>0</v>
      </c>
      <c r="DN17">
        <f t="shared" si="37"/>
        <v>0</v>
      </c>
      <c r="DO17">
        <f t="shared" si="38"/>
        <v>0</v>
      </c>
      <c r="DP17">
        <f t="shared" si="39"/>
        <v>0</v>
      </c>
      <c r="DQ17">
        <f t="shared" si="40"/>
        <v>0</v>
      </c>
      <c r="DR17">
        <f t="shared" si="41"/>
        <v>0</v>
      </c>
      <c r="DS17">
        <f t="shared" si="42"/>
        <v>0</v>
      </c>
      <c r="DT17">
        <f t="shared" si="43"/>
        <v>0</v>
      </c>
      <c r="DU17">
        <f t="shared" si="44"/>
        <v>0</v>
      </c>
      <c r="DV17">
        <f t="shared" si="45"/>
        <v>0</v>
      </c>
      <c r="DW17">
        <f t="shared" si="46"/>
        <v>0</v>
      </c>
      <c r="DX17">
        <f t="shared" si="47"/>
        <v>0</v>
      </c>
      <c r="DY17">
        <f t="shared" si="48"/>
        <v>0</v>
      </c>
      <c r="DZ17">
        <f t="shared" si="49"/>
        <v>0</v>
      </c>
      <c r="EA17">
        <f t="shared" si="50"/>
        <v>0</v>
      </c>
    </row>
    <row r="18" spans="1:131" ht="12.75">
      <c r="A18" s="3">
        <f ca="1" t="shared" si="51"/>
      </c>
      <c r="B18" s="3">
        <f ca="1" t="shared" si="11"/>
      </c>
      <c r="C18" s="15">
        <f t="shared" si="64"/>
      </c>
      <c r="D18">
        <f ca="1" t="shared" si="12"/>
      </c>
      <c r="G18" t="s">
        <v>141</v>
      </c>
      <c r="H18" s="37"/>
      <c r="K18" s="3" t="str">
        <f>Solver!G25</f>
        <v>None</v>
      </c>
      <c r="L18" s="9">
        <f>IF(Solver!K25=TRUE,"*","")</f>
      </c>
      <c r="M18" s="3">
        <f>Solver!L25</f>
        <v>0</v>
      </c>
      <c r="N18" s="3"/>
      <c r="O18" s="3">
        <f t="shared" si="66"/>
        <v>0.02314151045386697</v>
      </c>
      <c r="Q18">
        <f>IF(Q$4=TRUE,'FeedStuffs Data'!F17,0)</f>
        <v>0</v>
      </c>
      <c r="R18">
        <f>IF(R$4=TRUE,'FeedStuffs Data'!G17,0)</f>
        <v>0</v>
      </c>
      <c r="S18">
        <f>IF(S$4=TRUE,'FeedStuffs Data'!H17,0)</f>
        <v>0</v>
      </c>
      <c r="T18">
        <f>IF(T$4=TRUE,'FeedStuffs Data'!I17,0)</f>
        <v>0</v>
      </c>
      <c r="U18">
        <f>IF(U$4=TRUE,'FeedStuffs Data'!J17,0)</f>
        <v>0.0244</v>
      </c>
      <c r="V18">
        <f>IF(V$4=TRUE,'FeedStuffs Data'!K17,0)</f>
        <v>0</v>
      </c>
      <c r="W18">
        <f>IF(W$4=TRUE,'FeedStuffs Data'!L17,0)</f>
        <v>0</v>
      </c>
      <c r="X18">
        <f>IF(X$4=TRUE,'FeedStuffs Data'!M17,0)</f>
        <v>0</v>
      </c>
      <c r="Y18">
        <f>IF(Y$4=TRUE,'FeedStuffs Data'!N17,0)</f>
        <v>0</v>
      </c>
      <c r="Z18">
        <f>IF(Z$4=TRUE,'FeedStuffs Data'!O17,0)</f>
        <v>0</v>
      </c>
      <c r="AA18">
        <f>IF(AA$4=TRUE,'FeedStuffs Data'!P17,0)</f>
        <v>0</v>
      </c>
      <c r="AB18">
        <f>IF(AB$4=TRUE,'FeedStuffs Data'!Q17,0)</f>
        <v>0</v>
      </c>
      <c r="AC18">
        <f>IF(AC$4=TRUE,'FeedStuffs Data'!R17,0)</f>
        <v>0</v>
      </c>
      <c r="AD18">
        <f>IF(AD$4=TRUE,'FeedStuffs Data'!S17,0)</f>
        <v>0</v>
      </c>
      <c r="AE18">
        <f>IF(AE$4=TRUE,'FeedStuffs Data'!T17,0)</f>
        <v>0.0182</v>
      </c>
      <c r="AF18">
        <f>IF(AF$4=TRUE,'FeedStuffs Data'!U17,0)</f>
        <v>0.0411</v>
      </c>
      <c r="AG18">
        <f>IF(AG$4=TRUE,'FeedStuffs Data'!V17,0)</f>
        <v>0.0187</v>
      </c>
      <c r="AH18">
        <f>IF(AH$4=TRUE,'FeedStuffs Data'!W17,0)</f>
        <v>0.104</v>
      </c>
      <c r="AI18">
        <f>IF(AI$4=TRUE,'FeedStuffs Data'!X17,0)</f>
        <v>0</v>
      </c>
      <c r="AJ18">
        <f>IF(AJ$4=TRUE,'FeedStuffs Data'!Y17,0)</f>
        <v>0</v>
      </c>
      <c r="AK18">
        <f>IF(AK$4=TRUE,'FeedStuffs Data'!Z17,0)</f>
        <v>0</v>
      </c>
      <c r="AL18">
        <f>IF(AL$4=TRUE,'FeedStuffs Data'!AA17,0)</f>
        <v>0</v>
      </c>
      <c r="AM18">
        <f>IF(AM$4=TRUE,'FeedStuffs Data'!AB17,0)</f>
        <v>0</v>
      </c>
      <c r="AN18">
        <f>IF(AN$4=TRUE,'FeedStuffs Data'!AC17,0)</f>
        <v>0.0642</v>
      </c>
      <c r="AO18">
        <f>IF(AO$4=TRUE,'FeedStuffs Data'!AD17,0)</f>
        <v>0.0655</v>
      </c>
      <c r="AP18">
        <f>IF(AP$4=TRUE,'FeedStuffs Data'!AE17,0)</f>
        <v>0</v>
      </c>
      <c r="AQ18">
        <f>IF(AQ$4=TRUE,'FeedStuffs Data'!AF17,0)</f>
        <v>0</v>
      </c>
      <c r="AR18">
        <f>IF(AR$4=TRUE,'FeedStuffs Data'!AG17,0)</f>
        <v>0</v>
      </c>
      <c r="AS18">
        <f>IF(AS$4=TRUE,'FeedStuffs Data'!AH17,0)</f>
        <v>0</v>
      </c>
      <c r="AT18">
        <f>IF(AT$4=TRUE,'FeedStuffs Data'!AI17,0)</f>
        <v>0</v>
      </c>
      <c r="AU18">
        <f>IF(AU$4=TRUE,'FeedStuffs Data'!AJ17,0)</f>
        <v>0</v>
      </c>
      <c r="AV18">
        <f>IF(AV$4=TRUE,'FeedStuffs Data'!AK17,0)</f>
        <v>0</v>
      </c>
      <c r="AW18">
        <f>IF(AW$4=TRUE,'FeedStuffs Data'!AL17,0)</f>
        <v>0</v>
      </c>
      <c r="AX18">
        <f>IF(AX$4=TRUE,'FeedStuffs Data'!AM17,0)</f>
        <v>0</v>
      </c>
      <c r="AY18">
        <f>IF(AY$4=TRUE,'FeedStuffs Data'!AN17,0)</f>
        <v>0</v>
      </c>
      <c r="AZ18">
        <f>IF(AZ$4=TRUE,'FeedStuffs Data'!AO17,0)</f>
        <v>0</v>
      </c>
      <c r="BA18">
        <f>IF(BA$4=TRUE,'FeedStuffs Data'!AP17,0)</f>
        <v>0</v>
      </c>
      <c r="BB18">
        <f>IF(BB$4=TRUE,'FeedStuffs Data'!AQ17,0)</f>
        <v>0</v>
      </c>
      <c r="BC18">
        <f>IF(BC$4=TRUE,'FeedStuffs Data'!AR17,0)</f>
        <v>0</v>
      </c>
      <c r="BD18">
        <f>IF(BD$4=TRUE,'FeedStuffs Data'!AS17,0)</f>
        <v>0</v>
      </c>
      <c r="BE18">
        <f>IF(BE$4=TRUE,'FeedStuffs Data'!AT17,0)</f>
        <v>0</v>
      </c>
      <c r="BF18">
        <f>IF(BF$4=TRUE,'FeedStuffs Data'!AU17,0)</f>
        <v>0</v>
      </c>
      <c r="BG18">
        <f>IF(BG$4=TRUE,'FeedStuffs Data'!AV17,0)</f>
        <v>0</v>
      </c>
      <c r="BH18">
        <f>IF(BH$4=TRUE,'FeedStuffs Data'!AW17,0)</f>
        <v>0</v>
      </c>
      <c r="BI18">
        <f>IF(BI$4=TRUE,'FeedStuffs Data'!AX17,0)</f>
        <v>0</v>
      </c>
      <c r="BJ18">
        <f>IF(BJ$4=TRUE,'FeedStuffs Data'!AY17,0)</f>
        <v>0</v>
      </c>
      <c r="BK18">
        <f>IF(BK$4=TRUE,'FeedStuffs Data'!AZ17,0)</f>
        <v>0</v>
      </c>
      <c r="BL18">
        <f>IF(BL$4=TRUE,'FeedStuffs Data'!BA17,0)</f>
        <v>0</v>
      </c>
      <c r="BM18">
        <f>IF(BM$4=TRUE,'FeedStuffs Data'!BB17,0)</f>
        <v>0</v>
      </c>
      <c r="BN18">
        <f>IF(BN$4=TRUE,'FeedStuffs Data'!BC17,0)</f>
        <v>0</v>
      </c>
      <c r="BO18">
        <f ca="1" t="shared" si="9"/>
        <v>0</v>
      </c>
      <c r="BP18" s="3">
        <f ca="1" t="shared" si="62"/>
        <v>0</v>
      </c>
      <c r="BQ18" t="str">
        <f>Solver!B77</f>
        <v>Corn Gluten 60% Protein</v>
      </c>
      <c r="BS18">
        <f t="shared" si="6"/>
        <v>1</v>
      </c>
      <c r="BT18">
        <f t="shared" si="10"/>
        <v>18</v>
      </c>
      <c r="BU18">
        <f t="shared" si="13"/>
        <v>-9</v>
      </c>
      <c r="BV18" t="b">
        <f ca="1" t="shared" si="63"/>
        <v>0</v>
      </c>
      <c r="BY18" s="7"/>
      <c r="CE18">
        <f t="shared" si="8"/>
        <v>0</v>
      </c>
      <c r="CF18">
        <f t="shared" si="8"/>
        <v>19</v>
      </c>
      <c r="CG18">
        <f t="shared" si="52"/>
        <v>0</v>
      </c>
      <c r="CH18">
        <f t="shared" si="53"/>
        <v>0</v>
      </c>
      <c r="CI18">
        <f t="shared" si="54"/>
        <v>0</v>
      </c>
      <c r="CJ18">
        <f t="shared" si="55"/>
        <v>0</v>
      </c>
      <c r="CK18">
        <f t="shared" si="56"/>
        <v>0</v>
      </c>
      <c r="CL18">
        <f t="shared" si="57"/>
        <v>0</v>
      </c>
      <c r="CM18">
        <f t="shared" si="58"/>
        <v>0</v>
      </c>
      <c r="CN18">
        <f t="shared" si="59"/>
        <v>0</v>
      </c>
      <c r="CO18">
        <f t="shared" si="60"/>
        <v>0</v>
      </c>
      <c r="CP18">
        <f t="shared" si="61"/>
        <v>0</v>
      </c>
      <c r="CQ18">
        <f t="shared" si="14"/>
        <v>0</v>
      </c>
      <c r="CR18">
        <f t="shared" si="15"/>
        <v>0</v>
      </c>
      <c r="CS18">
        <f t="shared" si="16"/>
        <v>0</v>
      </c>
      <c r="CT18">
        <f t="shared" si="17"/>
        <v>0</v>
      </c>
      <c r="CU18">
        <f t="shared" si="18"/>
        <v>0</v>
      </c>
      <c r="CV18">
        <f t="shared" si="19"/>
        <v>0</v>
      </c>
      <c r="CW18">
        <f t="shared" si="20"/>
        <v>0</v>
      </c>
      <c r="CX18">
        <f t="shared" si="21"/>
        <v>0</v>
      </c>
      <c r="CY18">
        <f t="shared" si="22"/>
        <v>0</v>
      </c>
      <c r="CZ18">
        <f t="shared" si="23"/>
        <v>0</v>
      </c>
      <c r="DA18">
        <f t="shared" si="24"/>
        <v>0</v>
      </c>
      <c r="DB18">
        <f t="shared" si="25"/>
        <v>0</v>
      </c>
      <c r="DC18">
        <f t="shared" si="26"/>
        <v>0</v>
      </c>
      <c r="DD18">
        <f t="shared" si="27"/>
        <v>0</v>
      </c>
      <c r="DE18">
        <f t="shared" si="28"/>
        <v>0</v>
      </c>
      <c r="DF18">
        <f t="shared" si="29"/>
        <v>0</v>
      </c>
      <c r="DG18">
        <f t="shared" si="30"/>
        <v>0</v>
      </c>
      <c r="DH18">
        <f t="shared" si="31"/>
        <v>0</v>
      </c>
      <c r="DI18">
        <f t="shared" si="32"/>
        <v>0</v>
      </c>
      <c r="DJ18">
        <f t="shared" si="33"/>
        <v>0</v>
      </c>
      <c r="DK18">
        <f t="shared" si="34"/>
        <v>0</v>
      </c>
      <c r="DL18">
        <f t="shared" si="35"/>
        <v>0</v>
      </c>
      <c r="DM18">
        <f t="shared" si="36"/>
        <v>0</v>
      </c>
      <c r="DN18">
        <f t="shared" si="37"/>
        <v>0</v>
      </c>
      <c r="DO18">
        <f t="shared" si="38"/>
        <v>0</v>
      </c>
      <c r="DP18">
        <f t="shared" si="39"/>
        <v>0</v>
      </c>
      <c r="DQ18">
        <f t="shared" si="40"/>
        <v>0</v>
      </c>
      <c r="DR18">
        <f t="shared" si="41"/>
        <v>0</v>
      </c>
      <c r="DS18">
        <f t="shared" si="42"/>
        <v>0</v>
      </c>
      <c r="DT18">
        <f t="shared" si="43"/>
        <v>0</v>
      </c>
      <c r="DU18">
        <f t="shared" si="44"/>
        <v>0</v>
      </c>
      <c r="DV18">
        <f t="shared" si="45"/>
        <v>0</v>
      </c>
      <c r="DW18">
        <f t="shared" si="46"/>
        <v>0</v>
      </c>
      <c r="DX18">
        <f t="shared" si="47"/>
        <v>0</v>
      </c>
      <c r="DY18">
        <f t="shared" si="48"/>
        <v>0</v>
      </c>
      <c r="DZ18">
        <f t="shared" si="49"/>
        <v>0</v>
      </c>
      <c r="EA18">
        <f t="shared" si="50"/>
        <v>0</v>
      </c>
    </row>
    <row r="19" spans="1:131" ht="12.75">
      <c r="A19" s="3">
        <f ca="1" t="shared" si="51"/>
      </c>
      <c r="B19" s="3">
        <f ca="1" t="shared" si="11"/>
      </c>
      <c r="C19" s="15">
        <f t="shared" si="64"/>
      </c>
      <c r="D19">
        <f ca="1" t="shared" si="12"/>
      </c>
      <c r="G19" t="s">
        <v>142</v>
      </c>
      <c r="H19" s="37"/>
      <c r="K19" s="3" t="str">
        <f>Solver!G26</f>
        <v>None</v>
      </c>
      <c r="L19" s="9">
        <f>IF(Solver!K26=TRUE,"*","")</f>
      </c>
      <c r="M19" s="3">
        <f>Solver!L26</f>
        <v>0</v>
      </c>
      <c r="N19" s="3"/>
      <c r="O19" s="3">
        <f t="shared" si="66"/>
        <v>0.031022285737923816</v>
      </c>
      <c r="Q19">
        <f>IF(Q$4=TRUE,'FeedStuffs Data'!F18,0)</f>
        <v>0</v>
      </c>
      <c r="R19">
        <f>IF(R$4=TRUE,'FeedStuffs Data'!G18,0)</f>
        <v>0</v>
      </c>
      <c r="S19">
        <f>IF(S$4=TRUE,'FeedStuffs Data'!H18,0)</f>
        <v>0</v>
      </c>
      <c r="T19">
        <f>IF(T$4=TRUE,'FeedStuffs Data'!I18,0)</f>
        <v>0</v>
      </c>
      <c r="U19">
        <f>IF(U$4=TRUE,'FeedStuffs Data'!J18,0)</f>
        <v>0.033</v>
      </c>
      <c r="V19">
        <f>IF(V$4=TRUE,'FeedStuffs Data'!K18,0)</f>
        <v>0</v>
      </c>
      <c r="W19">
        <f>IF(W$4=TRUE,'FeedStuffs Data'!L18,0)</f>
        <v>0</v>
      </c>
      <c r="X19">
        <f>IF(X$4=TRUE,'FeedStuffs Data'!M18,0)</f>
        <v>0</v>
      </c>
      <c r="Y19">
        <f>IF(Y$4=TRUE,'FeedStuffs Data'!N18,0)</f>
        <v>0</v>
      </c>
      <c r="Z19">
        <f>IF(Z$4=TRUE,'FeedStuffs Data'!O18,0)</f>
        <v>0</v>
      </c>
      <c r="AA19">
        <f>IF(AA$4=TRUE,'FeedStuffs Data'!P18,0)</f>
        <v>0</v>
      </c>
      <c r="AB19">
        <f>IF(AB$4=TRUE,'FeedStuffs Data'!Q18,0)</f>
        <v>0</v>
      </c>
      <c r="AC19">
        <f>IF(AC$4=TRUE,'FeedStuffs Data'!R18,0)</f>
        <v>0</v>
      </c>
      <c r="AD19">
        <f>IF(AD$4=TRUE,'FeedStuffs Data'!S18,0)</f>
        <v>0</v>
      </c>
      <c r="AE19">
        <f>IF(AE$4=TRUE,'FeedStuffs Data'!T18,0)</f>
        <v>0.028</v>
      </c>
      <c r="AF19">
        <f>IF(AF$4=TRUE,'FeedStuffs Data'!U18,0)</f>
        <v>0.0333</v>
      </c>
      <c r="AG19">
        <f>IF(AG$4=TRUE,'FeedStuffs Data'!V18,0)</f>
        <v>0.0213</v>
      </c>
      <c r="AH19">
        <f>IF(AH$4=TRUE,'FeedStuffs Data'!W18,0)</f>
        <v>0.0345</v>
      </c>
      <c r="AI19">
        <f>IF(AI$4=TRUE,'FeedStuffs Data'!X18,0)</f>
        <v>0</v>
      </c>
      <c r="AJ19">
        <f>IF(AJ$4=TRUE,'FeedStuffs Data'!Y18,0)</f>
        <v>0</v>
      </c>
      <c r="AK19">
        <f>IF(AK$4=TRUE,'FeedStuffs Data'!Z18,0)</f>
        <v>0</v>
      </c>
      <c r="AL19">
        <f>IF(AL$4=TRUE,'FeedStuffs Data'!AA18,0)</f>
        <v>0</v>
      </c>
      <c r="AM19">
        <f>IF(AM$4=TRUE,'FeedStuffs Data'!AB18,0)</f>
        <v>0</v>
      </c>
      <c r="AN19">
        <f>IF(AN$4=TRUE,'FeedStuffs Data'!AC18,0)</f>
        <v>0.0356</v>
      </c>
      <c r="AO19">
        <f>IF(AO$4=TRUE,'FeedStuffs Data'!AD18,0)</f>
        <v>0.0352</v>
      </c>
      <c r="AP19">
        <f>IF(AP$4=TRUE,'FeedStuffs Data'!AE18,0)</f>
        <v>0</v>
      </c>
      <c r="AQ19">
        <f>IF(AQ$4=TRUE,'FeedStuffs Data'!AF18,0)</f>
        <v>0</v>
      </c>
      <c r="AR19">
        <f>IF(AR$4=TRUE,'FeedStuffs Data'!AG18,0)</f>
        <v>0</v>
      </c>
      <c r="AS19">
        <f>IF(AS$4=TRUE,'FeedStuffs Data'!AH18,0)</f>
        <v>0</v>
      </c>
      <c r="AT19">
        <f>IF(AT$4=TRUE,'FeedStuffs Data'!AI18,0)</f>
        <v>0</v>
      </c>
      <c r="AU19">
        <f>IF(AU$4=TRUE,'FeedStuffs Data'!AJ18,0)</f>
        <v>0</v>
      </c>
      <c r="AV19">
        <f>IF(AV$4=TRUE,'FeedStuffs Data'!AK18,0)</f>
        <v>0</v>
      </c>
      <c r="AW19">
        <f>IF(AW$4=TRUE,'FeedStuffs Data'!AL18,0)</f>
        <v>0</v>
      </c>
      <c r="AX19">
        <f>IF(AX$4=TRUE,'FeedStuffs Data'!AM18,0)</f>
        <v>0</v>
      </c>
      <c r="AY19">
        <f>IF(AY$4=TRUE,'FeedStuffs Data'!AN18,0)</f>
        <v>0</v>
      </c>
      <c r="AZ19">
        <f>IF(AZ$4=TRUE,'FeedStuffs Data'!AO18,0)</f>
        <v>0</v>
      </c>
      <c r="BA19">
        <f>IF(BA$4=TRUE,'FeedStuffs Data'!AP18,0)</f>
        <v>0</v>
      </c>
      <c r="BB19">
        <f>IF(BB$4=TRUE,'FeedStuffs Data'!AQ18,0)</f>
        <v>0</v>
      </c>
      <c r="BC19">
        <f>IF(BC$4=TRUE,'FeedStuffs Data'!AR18,0)</f>
        <v>0</v>
      </c>
      <c r="BD19">
        <f>IF(BD$4=TRUE,'FeedStuffs Data'!AS18,0)</f>
        <v>0</v>
      </c>
      <c r="BE19">
        <f>IF(BE$4=TRUE,'FeedStuffs Data'!AT18,0)</f>
        <v>0</v>
      </c>
      <c r="BF19">
        <f>IF(BF$4=TRUE,'FeedStuffs Data'!AU18,0)</f>
        <v>0</v>
      </c>
      <c r="BG19">
        <f>IF(BG$4=TRUE,'FeedStuffs Data'!AV18,0)</f>
        <v>0</v>
      </c>
      <c r="BH19">
        <f>IF(BH$4=TRUE,'FeedStuffs Data'!AW18,0)</f>
        <v>0</v>
      </c>
      <c r="BI19">
        <f>IF(BI$4=TRUE,'FeedStuffs Data'!AX18,0)</f>
        <v>0</v>
      </c>
      <c r="BJ19">
        <f>IF(BJ$4=TRUE,'FeedStuffs Data'!AY18,0)</f>
        <v>0</v>
      </c>
      <c r="BK19">
        <f>IF(BK$4=TRUE,'FeedStuffs Data'!AZ18,0)</f>
        <v>0</v>
      </c>
      <c r="BL19">
        <f>IF(BL$4=TRUE,'FeedStuffs Data'!BA18,0)</f>
        <v>0</v>
      </c>
      <c r="BM19">
        <f>IF(BM$4=TRUE,'FeedStuffs Data'!BB18,0)</f>
        <v>0</v>
      </c>
      <c r="BN19">
        <f>IF(BN$4=TRUE,'FeedStuffs Data'!BC18,0)</f>
        <v>0</v>
      </c>
      <c r="BO19">
        <f ca="1" t="shared" si="9"/>
        <v>0.3960771784282232</v>
      </c>
      <c r="BP19" s="3">
        <f ca="1" t="shared" si="62"/>
        <v>0.4400857521424702</v>
      </c>
      <c r="BQ19" t="str">
        <f>Solver!B78</f>
        <v>Corn Grain</v>
      </c>
      <c r="BS19">
        <f t="shared" si="6"/>
        <v>49</v>
      </c>
      <c r="BT19">
        <f t="shared" si="10"/>
        <v>19</v>
      </c>
      <c r="BU19">
        <f t="shared" si="13"/>
        <v>-10</v>
      </c>
      <c r="BV19" t="b">
        <f ca="1" t="shared" si="63"/>
        <v>0</v>
      </c>
      <c r="BY19" s="7"/>
      <c r="CE19">
        <f t="shared" si="8"/>
        <v>0</v>
      </c>
      <c r="CF19">
        <f t="shared" si="8"/>
        <v>0</v>
      </c>
      <c r="CG19">
        <f t="shared" si="52"/>
        <v>0</v>
      </c>
      <c r="CH19">
        <f t="shared" si="53"/>
        <v>0</v>
      </c>
      <c r="CI19">
        <f t="shared" si="54"/>
        <v>0</v>
      </c>
      <c r="CJ19">
        <f t="shared" si="55"/>
        <v>0</v>
      </c>
      <c r="CK19">
        <f t="shared" si="56"/>
        <v>0</v>
      </c>
      <c r="CL19">
        <f t="shared" si="57"/>
        <v>0</v>
      </c>
      <c r="CM19">
        <f t="shared" si="58"/>
        <v>0</v>
      </c>
      <c r="CN19">
        <f t="shared" si="59"/>
        <v>0</v>
      </c>
      <c r="CO19">
        <f t="shared" si="60"/>
        <v>0</v>
      </c>
      <c r="CP19">
        <f t="shared" si="61"/>
        <v>0</v>
      </c>
      <c r="CQ19">
        <f t="shared" si="14"/>
        <v>0</v>
      </c>
      <c r="CR19">
        <f t="shared" si="15"/>
        <v>0</v>
      </c>
      <c r="CS19">
        <f t="shared" si="16"/>
        <v>0</v>
      </c>
      <c r="CT19">
        <f t="shared" si="17"/>
        <v>0</v>
      </c>
      <c r="CU19">
        <f t="shared" si="18"/>
        <v>0</v>
      </c>
      <c r="CV19">
        <f t="shared" si="19"/>
        <v>0</v>
      </c>
      <c r="CW19">
        <f t="shared" si="20"/>
        <v>0</v>
      </c>
      <c r="CX19">
        <f t="shared" si="21"/>
        <v>0</v>
      </c>
      <c r="CY19">
        <f t="shared" si="22"/>
        <v>0</v>
      </c>
      <c r="CZ19">
        <f t="shared" si="23"/>
        <v>0</v>
      </c>
      <c r="DA19">
        <f t="shared" si="24"/>
        <v>0</v>
      </c>
      <c r="DB19">
        <f t="shared" si="25"/>
        <v>0</v>
      </c>
      <c r="DC19">
        <f t="shared" si="26"/>
        <v>0</v>
      </c>
      <c r="DD19">
        <f t="shared" si="27"/>
        <v>0</v>
      </c>
      <c r="DE19">
        <f t="shared" si="28"/>
        <v>0</v>
      </c>
      <c r="DF19">
        <f t="shared" si="29"/>
        <v>0</v>
      </c>
      <c r="DG19">
        <f t="shared" si="30"/>
        <v>0</v>
      </c>
      <c r="DH19">
        <f t="shared" si="31"/>
        <v>0</v>
      </c>
      <c r="DI19">
        <f t="shared" si="32"/>
        <v>0</v>
      </c>
      <c r="DJ19">
        <f t="shared" si="33"/>
        <v>0</v>
      </c>
      <c r="DK19">
        <f t="shared" si="34"/>
        <v>0</v>
      </c>
      <c r="DL19">
        <f t="shared" si="35"/>
        <v>0</v>
      </c>
      <c r="DM19">
        <f t="shared" si="36"/>
        <v>0</v>
      </c>
      <c r="DN19">
        <f t="shared" si="37"/>
        <v>0</v>
      </c>
      <c r="DO19">
        <f t="shared" si="38"/>
        <v>0</v>
      </c>
      <c r="DP19">
        <f t="shared" si="39"/>
        <v>0</v>
      </c>
      <c r="DQ19">
        <f t="shared" si="40"/>
        <v>0</v>
      </c>
      <c r="DR19">
        <f t="shared" si="41"/>
        <v>0</v>
      </c>
      <c r="DS19">
        <f t="shared" si="42"/>
        <v>0</v>
      </c>
      <c r="DT19">
        <f t="shared" si="43"/>
        <v>0</v>
      </c>
      <c r="DU19">
        <f t="shared" si="44"/>
        <v>0</v>
      </c>
      <c r="DV19">
        <f t="shared" si="45"/>
        <v>0</v>
      </c>
      <c r="DW19">
        <f t="shared" si="46"/>
        <v>0</v>
      </c>
      <c r="DX19">
        <f t="shared" si="47"/>
        <v>0</v>
      </c>
      <c r="DY19">
        <f t="shared" si="48"/>
        <v>0</v>
      </c>
      <c r="DZ19">
        <f t="shared" si="49"/>
        <v>0</v>
      </c>
      <c r="EA19">
        <f t="shared" si="50"/>
        <v>0</v>
      </c>
    </row>
    <row r="20" spans="1:131" ht="12.75">
      <c r="A20" s="3">
        <f ca="1" t="shared" si="51"/>
      </c>
      <c r="B20" s="3">
        <f ca="1" t="shared" si="11"/>
      </c>
      <c r="C20" s="15">
        <f t="shared" si="64"/>
      </c>
      <c r="D20">
        <f ca="1" t="shared" si="12"/>
      </c>
      <c r="G20" t="s">
        <v>143</v>
      </c>
      <c r="H20" s="37"/>
      <c r="K20" s="3" t="str">
        <f>Solver!G27</f>
        <v>None</v>
      </c>
      <c r="L20" s="9">
        <f>IF(Solver!K27=TRUE,"*","")</f>
      </c>
      <c r="M20" s="3">
        <f>Solver!L27</f>
        <v>0</v>
      </c>
      <c r="N20" s="3"/>
      <c r="O20" s="3">
        <f t="shared" si="66"/>
        <v>0.08127744772272953</v>
      </c>
      <c r="Q20">
        <f>IF(Q$4=TRUE,'FeedStuffs Data'!F19,0)</f>
        <v>0</v>
      </c>
      <c r="R20">
        <f>IF(R$4=TRUE,'FeedStuffs Data'!G19,0)</f>
        <v>0</v>
      </c>
      <c r="S20">
        <f>IF(S$4=TRUE,'FeedStuffs Data'!H19,0)</f>
        <v>0</v>
      </c>
      <c r="T20">
        <f>IF(T$4=TRUE,'FeedStuffs Data'!I19,0)</f>
        <v>0</v>
      </c>
      <c r="U20">
        <f>IF(U$4=TRUE,'FeedStuffs Data'!J19,0)</f>
        <v>0.064</v>
      </c>
      <c r="V20">
        <f>IF(V$4=TRUE,'FeedStuffs Data'!K19,0)</f>
        <v>0</v>
      </c>
      <c r="W20">
        <f>IF(W$4=TRUE,'FeedStuffs Data'!L19,0)</f>
        <v>0</v>
      </c>
      <c r="X20">
        <f>IF(X$4=TRUE,'FeedStuffs Data'!M19,0)</f>
        <v>0</v>
      </c>
      <c r="Y20">
        <f>IF(Y$4=TRUE,'FeedStuffs Data'!N19,0)</f>
        <v>0</v>
      </c>
      <c r="Z20">
        <f>IF(Z$4=TRUE,'FeedStuffs Data'!O19,0)</f>
        <v>0</v>
      </c>
      <c r="AA20">
        <f>IF(AA$4=TRUE,'FeedStuffs Data'!P19,0)</f>
        <v>0</v>
      </c>
      <c r="AB20">
        <f>IF(AB$4=TRUE,'FeedStuffs Data'!Q19,0)</f>
        <v>0</v>
      </c>
      <c r="AC20">
        <f>IF(AC$4=TRUE,'FeedStuffs Data'!R19,0)</f>
        <v>0</v>
      </c>
      <c r="AD20">
        <f>IF(AD$4=TRUE,'FeedStuffs Data'!S19,0)</f>
        <v>0</v>
      </c>
      <c r="AE20">
        <f>IF(AE$4=TRUE,'FeedStuffs Data'!T19,0)</f>
        <v>0.1073</v>
      </c>
      <c r="AF20">
        <f>IF(AF$4=TRUE,'FeedStuffs Data'!U19,0)</f>
        <v>0.121</v>
      </c>
      <c r="AG20">
        <f>IF(AG$4=TRUE,'FeedStuffs Data'!V19,0)</f>
        <v>0.064</v>
      </c>
      <c r="AH20">
        <f>IF(AH$4=TRUE,'FeedStuffs Data'!W19,0)</f>
        <v>0.0633</v>
      </c>
      <c r="AI20">
        <f>IF(AI$4=TRUE,'FeedStuffs Data'!X19,0)</f>
        <v>0</v>
      </c>
      <c r="AJ20">
        <f>IF(AJ$4=TRUE,'FeedStuffs Data'!Y19,0)</f>
        <v>0</v>
      </c>
      <c r="AK20">
        <f>IF(AK$4=TRUE,'FeedStuffs Data'!Z19,0)</f>
        <v>0</v>
      </c>
      <c r="AL20">
        <f>IF(AL$4=TRUE,'FeedStuffs Data'!AA19,0)</f>
        <v>0</v>
      </c>
      <c r="AM20">
        <f>IF(AM$4=TRUE,'FeedStuffs Data'!AB19,0)</f>
        <v>0</v>
      </c>
      <c r="AN20">
        <f>IF(AN$4=TRUE,'FeedStuffs Data'!AC19,0)</f>
        <v>0.0715</v>
      </c>
      <c r="AO20">
        <f>IF(AO$4=TRUE,'FeedStuffs Data'!AD19,0)</f>
        <v>0.0723</v>
      </c>
      <c r="AP20">
        <f>IF(AP$4=TRUE,'FeedStuffs Data'!AE19,0)</f>
        <v>0</v>
      </c>
      <c r="AQ20">
        <f>IF(AQ$4=TRUE,'FeedStuffs Data'!AF19,0)</f>
        <v>0</v>
      </c>
      <c r="AR20">
        <f>IF(AR$4=TRUE,'FeedStuffs Data'!AG19,0)</f>
        <v>0</v>
      </c>
      <c r="AS20">
        <f>IF(AS$4=TRUE,'FeedStuffs Data'!AH19,0)</f>
        <v>0</v>
      </c>
      <c r="AT20">
        <f>IF(AT$4=TRUE,'FeedStuffs Data'!AI19,0)</f>
        <v>0</v>
      </c>
      <c r="AU20">
        <f>IF(AU$4=TRUE,'FeedStuffs Data'!AJ19,0)</f>
        <v>0</v>
      </c>
      <c r="AV20">
        <f>IF(AV$4=TRUE,'FeedStuffs Data'!AK19,0)</f>
        <v>0</v>
      </c>
      <c r="AW20">
        <f>IF(AW$4=TRUE,'FeedStuffs Data'!AL19,0)</f>
        <v>0</v>
      </c>
      <c r="AX20">
        <f>IF(AX$4=TRUE,'FeedStuffs Data'!AM19,0)</f>
        <v>0</v>
      </c>
      <c r="AY20">
        <f>IF(AY$4=TRUE,'FeedStuffs Data'!AN19,0)</f>
        <v>0</v>
      </c>
      <c r="AZ20">
        <f>IF(AZ$4=TRUE,'FeedStuffs Data'!AO19,0)</f>
        <v>0</v>
      </c>
      <c r="BA20">
        <f>IF(BA$4=TRUE,'FeedStuffs Data'!AP19,0)</f>
        <v>0</v>
      </c>
      <c r="BB20">
        <f>IF(BB$4=TRUE,'FeedStuffs Data'!AQ19,0)</f>
        <v>0</v>
      </c>
      <c r="BC20">
        <f>IF(BC$4=TRUE,'FeedStuffs Data'!AR19,0)</f>
        <v>0</v>
      </c>
      <c r="BD20">
        <f>IF(BD$4=TRUE,'FeedStuffs Data'!AS19,0)</f>
        <v>0</v>
      </c>
      <c r="BE20">
        <f>IF(BE$4=TRUE,'FeedStuffs Data'!AT19,0)</f>
        <v>0</v>
      </c>
      <c r="BF20">
        <f>IF(BF$4=TRUE,'FeedStuffs Data'!AU19,0)</f>
        <v>0</v>
      </c>
      <c r="BG20">
        <f>IF(BG$4=TRUE,'FeedStuffs Data'!AV19,0)</f>
        <v>0</v>
      </c>
      <c r="BH20">
        <f>IF(BH$4=TRUE,'FeedStuffs Data'!AW19,0)</f>
        <v>0</v>
      </c>
      <c r="BI20">
        <f>IF(BI$4=TRUE,'FeedStuffs Data'!AX19,0)</f>
        <v>0</v>
      </c>
      <c r="BJ20">
        <f>IF(BJ$4=TRUE,'FeedStuffs Data'!AY19,0)</f>
        <v>0</v>
      </c>
      <c r="BK20">
        <f>IF(BK$4=TRUE,'FeedStuffs Data'!AZ19,0)</f>
        <v>0</v>
      </c>
      <c r="BL20">
        <f>IF(BL$4=TRUE,'FeedStuffs Data'!BA19,0)</f>
        <v>0</v>
      </c>
      <c r="BM20">
        <f>IF(BM$4=TRUE,'FeedStuffs Data'!BB19,0)</f>
        <v>0</v>
      </c>
      <c r="BN20">
        <f>IF(BN$4=TRUE,'FeedStuffs Data'!BC19,0)</f>
        <v>0</v>
      </c>
      <c r="BO20">
        <f ca="1" t="shared" si="9"/>
        <v>0</v>
      </c>
      <c r="BP20" s="3">
        <f ca="1" t="shared" si="62"/>
        <v>0</v>
      </c>
      <c r="BQ20" t="str">
        <f>Solver!B79</f>
        <v>Corn - High Moisture Grain</v>
      </c>
      <c r="BS20">
        <f t="shared" si="6"/>
        <v>1</v>
      </c>
      <c r="BT20">
        <f t="shared" si="10"/>
        <v>20</v>
      </c>
      <c r="BU20">
        <f t="shared" si="13"/>
        <v>-11</v>
      </c>
      <c r="BV20" t="b">
        <f ca="1" t="shared" si="63"/>
        <v>0</v>
      </c>
      <c r="BY20" s="7"/>
      <c r="CE20">
        <f t="shared" si="8"/>
        <v>0</v>
      </c>
      <c r="CF20">
        <f t="shared" si="8"/>
        <v>0</v>
      </c>
      <c r="CG20">
        <f t="shared" si="52"/>
        <v>0</v>
      </c>
      <c r="CH20">
        <f t="shared" si="53"/>
        <v>0</v>
      </c>
      <c r="CI20">
        <f t="shared" si="54"/>
        <v>0</v>
      </c>
      <c r="CJ20">
        <f t="shared" si="55"/>
        <v>0</v>
      </c>
      <c r="CK20">
        <f t="shared" si="56"/>
        <v>0</v>
      </c>
      <c r="CL20">
        <f t="shared" si="57"/>
        <v>0</v>
      </c>
      <c r="CM20">
        <f t="shared" si="58"/>
        <v>0</v>
      </c>
      <c r="CN20">
        <f t="shared" si="59"/>
        <v>0</v>
      </c>
      <c r="CO20">
        <f t="shared" si="60"/>
        <v>0</v>
      </c>
      <c r="CP20">
        <f t="shared" si="61"/>
        <v>0</v>
      </c>
      <c r="CQ20">
        <f t="shared" si="14"/>
        <v>0</v>
      </c>
      <c r="CR20">
        <f t="shared" si="15"/>
        <v>0</v>
      </c>
      <c r="CS20">
        <f t="shared" si="16"/>
        <v>0</v>
      </c>
      <c r="CT20">
        <f t="shared" si="17"/>
        <v>0</v>
      </c>
      <c r="CU20">
        <f t="shared" si="18"/>
        <v>0</v>
      </c>
      <c r="CV20">
        <f t="shared" si="19"/>
        <v>0</v>
      </c>
      <c r="CW20">
        <f t="shared" si="20"/>
        <v>0</v>
      </c>
      <c r="CX20">
        <f t="shared" si="21"/>
        <v>0</v>
      </c>
      <c r="CY20">
        <f t="shared" si="22"/>
        <v>0</v>
      </c>
      <c r="CZ20">
        <f t="shared" si="23"/>
        <v>0</v>
      </c>
      <c r="DA20">
        <f t="shared" si="24"/>
        <v>0</v>
      </c>
      <c r="DB20">
        <f t="shared" si="25"/>
        <v>0</v>
      </c>
      <c r="DC20">
        <f t="shared" si="26"/>
        <v>0</v>
      </c>
      <c r="DD20">
        <f t="shared" si="27"/>
        <v>0</v>
      </c>
      <c r="DE20">
        <f t="shared" si="28"/>
        <v>0</v>
      </c>
      <c r="DF20">
        <f t="shared" si="29"/>
        <v>0</v>
      </c>
      <c r="DG20">
        <f t="shared" si="30"/>
        <v>0</v>
      </c>
      <c r="DH20">
        <f t="shared" si="31"/>
        <v>0</v>
      </c>
      <c r="DI20">
        <f t="shared" si="32"/>
        <v>0</v>
      </c>
      <c r="DJ20">
        <f t="shared" si="33"/>
        <v>0</v>
      </c>
      <c r="DK20">
        <f t="shared" si="34"/>
        <v>0</v>
      </c>
      <c r="DL20">
        <f t="shared" si="35"/>
        <v>0</v>
      </c>
      <c r="DM20">
        <f t="shared" si="36"/>
        <v>0</v>
      </c>
      <c r="DN20">
        <f t="shared" si="37"/>
        <v>0</v>
      </c>
      <c r="DO20">
        <f t="shared" si="38"/>
        <v>0</v>
      </c>
      <c r="DP20">
        <f t="shared" si="39"/>
        <v>0</v>
      </c>
      <c r="DQ20">
        <f t="shared" si="40"/>
        <v>0</v>
      </c>
      <c r="DR20">
        <f t="shared" si="41"/>
        <v>0</v>
      </c>
      <c r="DS20">
        <f t="shared" si="42"/>
        <v>0</v>
      </c>
      <c r="DT20">
        <f t="shared" si="43"/>
        <v>0</v>
      </c>
      <c r="DU20">
        <f t="shared" si="44"/>
        <v>0</v>
      </c>
      <c r="DV20">
        <f t="shared" si="45"/>
        <v>0</v>
      </c>
      <c r="DW20">
        <f t="shared" si="46"/>
        <v>0</v>
      </c>
      <c r="DX20">
        <f t="shared" si="47"/>
        <v>0</v>
      </c>
      <c r="DY20">
        <f t="shared" si="48"/>
        <v>0</v>
      </c>
      <c r="DZ20">
        <f t="shared" si="49"/>
        <v>0</v>
      </c>
      <c r="EA20">
        <f t="shared" si="50"/>
        <v>0</v>
      </c>
    </row>
    <row r="21" spans="1:131" ht="12.75">
      <c r="A21" s="3">
        <f ca="1" t="shared" si="51"/>
      </c>
      <c r="B21" s="3">
        <f ca="1" t="shared" si="11"/>
      </c>
      <c r="C21" s="15">
        <f t="shared" si="64"/>
      </c>
      <c r="D21">
        <f ca="1" t="shared" si="12"/>
      </c>
      <c r="G21" t="s">
        <v>144</v>
      </c>
      <c r="H21" s="37"/>
      <c r="K21" s="3" t="str">
        <f>Solver!G28</f>
        <v>None</v>
      </c>
      <c r="L21" s="9">
        <f>IF(Solver!K28=TRUE,"*","")</f>
      </c>
      <c r="M21" s="3">
        <f>Solver!L28</f>
        <v>0</v>
      </c>
      <c r="N21" s="3"/>
      <c r="O21" s="3">
        <f t="shared" si="66"/>
        <v>0.029956853188380813</v>
      </c>
      <c r="Q21">
        <f>IF(Q$4=TRUE,'FeedStuffs Data'!F20,0)</f>
        <v>0</v>
      </c>
      <c r="R21">
        <f>IF(R$4=TRUE,'FeedStuffs Data'!G20,0)</f>
        <v>0</v>
      </c>
      <c r="S21">
        <f>IF(S$4=TRUE,'FeedStuffs Data'!H20,0)</f>
        <v>0</v>
      </c>
      <c r="T21">
        <f>IF(T$4=TRUE,'FeedStuffs Data'!I20,0)</f>
        <v>0</v>
      </c>
      <c r="U21">
        <f>IF(U$4=TRUE,'FeedStuffs Data'!J20,0)</f>
        <v>0.0313</v>
      </c>
      <c r="V21">
        <f>IF(V$4=TRUE,'FeedStuffs Data'!K20,0)</f>
        <v>0</v>
      </c>
      <c r="W21">
        <f>IF(W$4=TRUE,'FeedStuffs Data'!L20,0)</f>
        <v>0</v>
      </c>
      <c r="X21">
        <f>IF(X$4=TRUE,'FeedStuffs Data'!M20,0)</f>
        <v>0</v>
      </c>
      <c r="Y21">
        <f>IF(Y$4=TRUE,'FeedStuffs Data'!N20,0)</f>
        <v>0</v>
      </c>
      <c r="Z21">
        <f>IF(Z$4=TRUE,'FeedStuffs Data'!O20,0)</f>
        <v>0</v>
      </c>
      <c r="AA21">
        <f>IF(AA$4=TRUE,'FeedStuffs Data'!P20,0)</f>
        <v>0</v>
      </c>
      <c r="AB21">
        <f>IF(AB$4=TRUE,'FeedStuffs Data'!Q20,0)</f>
        <v>0</v>
      </c>
      <c r="AC21">
        <f>IF(AC$4=TRUE,'FeedStuffs Data'!R20,0)</f>
        <v>0</v>
      </c>
      <c r="AD21">
        <f>IF(AD$4=TRUE,'FeedStuffs Data'!S20,0)</f>
        <v>0</v>
      </c>
      <c r="AE21">
        <f>IF(AE$4=TRUE,'FeedStuffs Data'!T20,0)</f>
        <v>0.0269</v>
      </c>
      <c r="AF21">
        <f>IF(AF$4=TRUE,'FeedStuffs Data'!U20,0)</f>
        <v>0.0385</v>
      </c>
      <c r="AG21">
        <f>IF(AG$4=TRUE,'FeedStuffs Data'!V20,0)</f>
        <v>0.024</v>
      </c>
      <c r="AH21">
        <f>IF(AH$4=TRUE,'FeedStuffs Data'!W20,0)</f>
        <v>0.0377</v>
      </c>
      <c r="AI21">
        <f>IF(AI$4=TRUE,'FeedStuffs Data'!X20,0)</f>
        <v>0</v>
      </c>
      <c r="AJ21">
        <f>IF(AJ$4=TRUE,'FeedStuffs Data'!Y20,0)</f>
        <v>0</v>
      </c>
      <c r="AK21">
        <f>IF(AK$4=TRUE,'FeedStuffs Data'!Z20,0)</f>
        <v>0</v>
      </c>
      <c r="AL21">
        <f>IF(AL$4=TRUE,'FeedStuffs Data'!AA20,0)</f>
        <v>0</v>
      </c>
      <c r="AM21">
        <f>IF(AM$4=TRUE,'FeedStuffs Data'!AB20,0)</f>
        <v>0</v>
      </c>
      <c r="AN21">
        <f>IF(AN$4=TRUE,'FeedStuffs Data'!AC20,0)</f>
        <v>0.0461</v>
      </c>
      <c r="AO21">
        <f>IF(AO$4=TRUE,'FeedStuffs Data'!AD20,0)</f>
        <v>0.0465</v>
      </c>
      <c r="AP21">
        <f>IF(AP$4=TRUE,'FeedStuffs Data'!AE20,0)</f>
        <v>0</v>
      </c>
      <c r="AQ21">
        <f>IF(AQ$4=TRUE,'FeedStuffs Data'!AF20,0)</f>
        <v>0</v>
      </c>
      <c r="AR21">
        <f>IF(AR$4=TRUE,'FeedStuffs Data'!AG20,0)</f>
        <v>0</v>
      </c>
      <c r="AS21">
        <f>IF(AS$4=TRUE,'FeedStuffs Data'!AH20,0)</f>
        <v>0</v>
      </c>
      <c r="AT21">
        <f>IF(AT$4=TRUE,'FeedStuffs Data'!AI20,0)</f>
        <v>0</v>
      </c>
      <c r="AU21">
        <f>IF(AU$4=TRUE,'FeedStuffs Data'!AJ20,0)</f>
        <v>0</v>
      </c>
      <c r="AV21">
        <f>IF(AV$4=TRUE,'FeedStuffs Data'!AK20,0)</f>
        <v>0</v>
      </c>
      <c r="AW21">
        <f>IF(AW$4=TRUE,'FeedStuffs Data'!AL20,0)</f>
        <v>0</v>
      </c>
      <c r="AX21">
        <f>IF(AX$4=TRUE,'FeedStuffs Data'!AM20,0)</f>
        <v>0</v>
      </c>
      <c r="AY21">
        <f>IF(AY$4=TRUE,'FeedStuffs Data'!AN20,0)</f>
        <v>0</v>
      </c>
      <c r="AZ21">
        <f>IF(AZ$4=TRUE,'FeedStuffs Data'!AO20,0)</f>
        <v>0</v>
      </c>
      <c r="BA21">
        <f>IF(BA$4=TRUE,'FeedStuffs Data'!AP20,0)</f>
        <v>0</v>
      </c>
      <c r="BB21">
        <f>IF(BB$4=TRUE,'FeedStuffs Data'!AQ20,0)</f>
        <v>0</v>
      </c>
      <c r="BC21">
        <f>IF(BC$4=TRUE,'FeedStuffs Data'!AR20,0)</f>
        <v>0</v>
      </c>
      <c r="BD21">
        <f>IF(BD$4=TRUE,'FeedStuffs Data'!AS20,0)</f>
        <v>0</v>
      </c>
      <c r="BE21">
        <f>IF(BE$4=TRUE,'FeedStuffs Data'!AT20,0)</f>
        <v>0</v>
      </c>
      <c r="BF21">
        <f>IF(BF$4=TRUE,'FeedStuffs Data'!AU20,0)</f>
        <v>0</v>
      </c>
      <c r="BG21">
        <f>IF(BG$4=TRUE,'FeedStuffs Data'!AV20,0)</f>
        <v>0</v>
      </c>
      <c r="BH21">
        <f>IF(BH$4=TRUE,'FeedStuffs Data'!AW20,0)</f>
        <v>0</v>
      </c>
      <c r="BI21">
        <f>IF(BI$4=TRUE,'FeedStuffs Data'!AX20,0)</f>
        <v>0</v>
      </c>
      <c r="BJ21">
        <f>IF(BJ$4=TRUE,'FeedStuffs Data'!AY20,0)</f>
        <v>0</v>
      </c>
      <c r="BK21">
        <f>IF(BK$4=TRUE,'FeedStuffs Data'!AZ20,0)</f>
        <v>0</v>
      </c>
      <c r="BL21">
        <f>IF(BL$4=TRUE,'FeedStuffs Data'!BA20,0)</f>
        <v>0</v>
      </c>
      <c r="BM21">
        <f>IF(BM$4=TRUE,'FeedStuffs Data'!BB20,0)</f>
        <v>0</v>
      </c>
      <c r="BN21">
        <f>IF(BN$4=TRUE,'FeedStuffs Data'!BC20,0)</f>
        <v>0</v>
      </c>
      <c r="BO21">
        <f ca="1" t="shared" si="9"/>
        <v>0</v>
      </c>
      <c r="BP21" s="3">
        <f ca="1" t="shared" si="62"/>
        <v>0</v>
      </c>
      <c r="BQ21" t="str">
        <f>Solver!B80</f>
        <v>Corn Silage</v>
      </c>
      <c r="BS21">
        <f t="shared" si="6"/>
        <v>1</v>
      </c>
      <c r="BT21">
        <f t="shared" si="10"/>
        <v>21</v>
      </c>
      <c r="BU21">
        <f t="shared" si="13"/>
        <v>-12</v>
      </c>
      <c r="BV21" t="b">
        <f ca="1" t="shared" si="63"/>
        <v>0</v>
      </c>
      <c r="BY21" s="7"/>
      <c r="CE21">
        <f t="shared" si="8"/>
        <v>0</v>
      </c>
      <c r="CF21">
        <f t="shared" si="8"/>
        <v>0</v>
      </c>
      <c r="CG21">
        <f t="shared" si="52"/>
        <v>0</v>
      </c>
      <c r="CH21">
        <f t="shared" si="53"/>
        <v>0</v>
      </c>
      <c r="CI21">
        <f t="shared" si="54"/>
        <v>0</v>
      </c>
      <c r="CJ21">
        <f t="shared" si="55"/>
        <v>0</v>
      </c>
      <c r="CK21">
        <f t="shared" si="56"/>
        <v>0</v>
      </c>
      <c r="CL21">
        <f t="shared" si="57"/>
        <v>0</v>
      </c>
      <c r="CM21">
        <f t="shared" si="58"/>
        <v>0</v>
      </c>
      <c r="CN21">
        <f t="shared" si="59"/>
        <v>0</v>
      </c>
      <c r="CO21">
        <f t="shared" si="60"/>
        <v>0</v>
      </c>
      <c r="CP21">
        <f t="shared" si="61"/>
        <v>0</v>
      </c>
      <c r="CQ21">
        <f t="shared" si="14"/>
        <v>0</v>
      </c>
      <c r="CR21">
        <f t="shared" si="15"/>
        <v>0</v>
      </c>
      <c r="CS21">
        <f t="shared" si="16"/>
        <v>0</v>
      </c>
      <c r="CT21">
        <f t="shared" si="17"/>
        <v>0</v>
      </c>
      <c r="CU21">
        <f t="shared" si="18"/>
        <v>0</v>
      </c>
      <c r="CV21">
        <f t="shared" si="19"/>
        <v>0</v>
      </c>
      <c r="CW21">
        <f t="shared" si="20"/>
        <v>0</v>
      </c>
      <c r="CX21">
        <f t="shared" si="21"/>
        <v>0</v>
      </c>
      <c r="CY21">
        <f t="shared" si="22"/>
        <v>0</v>
      </c>
      <c r="CZ21">
        <f t="shared" si="23"/>
        <v>0</v>
      </c>
      <c r="DA21">
        <f t="shared" si="24"/>
        <v>0</v>
      </c>
      <c r="DB21">
        <f t="shared" si="25"/>
        <v>0</v>
      </c>
      <c r="DC21">
        <f t="shared" si="26"/>
        <v>0</v>
      </c>
      <c r="DD21">
        <f t="shared" si="27"/>
        <v>0</v>
      </c>
      <c r="DE21">
        <f t="shared" si="28"/>
        <v>0</v>
      </c>
      <c r="DF21">
        <f t="shared" si="29"/>
        <v>0</v>
      </c>
      <c r="DG21">
        <f t="shared" si="30"/>
        <v>0</v>
      </c>
      <c r="DH21">
        <f t="shared" si="31"/>
        <v>0</v>
      </c>
      <c r="DI21">
        <f t="shared" si="32"/>
        <v>0</v>
      </c>
      <c r="DJ21">
        <f t="shared" si="33"/>
        <v>0</v>
      </c>
      <c r="DK21">
        <f t="shared" si="34"/>
        <v>0</v>
      </c>
      <c r="DL21">
        <f t="shared" si="35"/>
        <v>0</v>
      </c>
      <c r="DM21">
        <f t="shared" si="36"/>
        <v>0</v>
      </c>
      <c r="DN21">
        <f t="shared" si="37"/>
        <v>0</v>
      </c>
      <c r="DO21">
        <f t="shared" si="38"/>
        <v>0</v>
      </c>
      <c r="DP21">
        <f t="shared" si="39"/>
        <v>0</v>
      </c>
      <c r="DQ21">
        <f t="shared" si="40"/>
        <v>0</v>
      </c>
      <c r="DR21">
        <f t="shared" si="41"/>
        <v>0</v>
      </c>
      <c r="DS21">
        <f t="shared" si="42"/>
        <v>0</v>
      </c>
      <c r="DT21">
        <f t="shared" si="43"/>
        <v>0</v>
      </c>
      <c r="DU21">
        <f t="shared" si="44"/>
        <v>0</v>
      </c>
      <c r="DV21">
        <f t="shared" si="45"/>
        <v>0</v>
      </c>
      <c r="DW21">
        <f t="shared" si="46"/>
        <v>0</v>
      </c>
      <c r="DX21">
        <f t="shared" si="47"/>
        <v>0</v>
      </c>
      <c r="DY21">
        <f t="shared" si="48"/>
        <v>0</v>
      </c>
      <c r="DZ21">
        <f t="shared" si="49"/>
        <v>0</v>
      </c>
      <c r="EA21">
        <f t="shared" si="50"/>
        <v>0</v>
      </c>
    </row>
    <row r="22" spans="1:131" ht="12.75">
      <c r="A22" s="3">
        <f ca="1" t="shared" si="51"/>
      </c>
      <c r="B22" s="3">
        <f ca="1" t="shared" si="11"/>
      </c>
      <c r="C22" s="15">
        <f t="shared" si="64"/>
      </c>
      <c r="D22">
        <f ca="1" t="shared" si="12"/>
      </c>
      <c r="G22" t="s">
        <v>145</v>
      </c>
      <c r="H22" s="37"/>
      <c r="K22" s="3" t="str">
        <f>Solver!G29</f>
        <v>None</v>
      </c>
      <c r="L22" s="9">
        <f>IF(Solver!K29=TRUE,"*","")</f>
      </c>
      <c r="M22" s="3">
        <f>Solver!L29</f>
        <v>0</v>
      </c>
      <c r="N22" s="3"/>
      <c r="O22" s="3">
        <f t="shared" si="66"/>
        <v>0.01639409534170289</v>
      </c>
      <c r="Q22">
        <f>IF(Q$4=TRUE,'FeedStuffs Data'!F21,0)</f>
        <v>0</v>
      </c>
      <c r="R22">
        <f>IF(R$4=TRUE,'FeedStuffs Data'!G21,0)</f>
        <v>0</v>
      </c>
      <c r="S22">
        <f>IF(S$4=TRUE,'FeedStuffs Data'!H21,0)</f>
        <v>0</v>
      </c>
      <c r="T22">
        <f>IF(T$4=TRUE,'FeedStuffs Data'!I21,0)</f>
        <v>0</v>
      </c>
      <c r="U22">
        <f>IF(U$4=TRUE,'FeedStuffs Data'!J21,0)</f>
        <v>0</v>
      </c>
      <c r="V22">
        <f>IF(V$4=TRUE,'FeedStuffs Data'!K21,0)</f>
        <v>0</v>
      </c>
      <c r="W22">
        <f>IF(W$4=TRUE,'FeedStuffs Data'!L21,0)</f>
        <v>0</v>
      </c>
      <c r="X22">
        <f>IF(X$4=TRUE,'FeedStuffs Data'!M21,0)</f>
        <v>0</v>
      </c>
      <c r="Y22">
        <f>IF(Y$4=TRUE,'FeedStuffs Data'!N21,0)</f>
        <v>0</v>
      </c>
      <c r="Z22">
        <f>IF(Z$4=TRUE,'FeedStuffs Data'!O21,0)</f>
        <v>0</v>
      </c>
      <c r="AA22">
        <f>IF(AA$4=TRUE,'FeedStuffs Data'!P21,0)</f>
        <v>0</v>
      </c>
      <c r="AB22">
        <f>IF(AB$4=TRUE,'FeedStuffs Data'!Q21,0)</f>
        <v>0</v>
      </c>
      <c r="AC22">
        <f>IF(AC$4=TRUE,'FeedStuffs Data'!R21,0)</f>
        <v>0</v>
      </c>
      <c r="AD22">
        <f>IF(AD$4=TRUE,'FeedStuffs Data'!S21,0)</f>
        <v>0</v>
      </c>
      <c r="AE22">
        <f>IF(AE$4=TRUE,'FeedStuffs Data'!T21,0)</f>
        <v>0.0375</v>
      </c>
      <c r="AF22">
        <f>IF(AF$4=TRUE,'FeedStuffs Data'!U21,0)</f>
        <v>0.0478</v>
      </c>
      <c r="AG22">
        <f>IF(AG$4=TRUE,'FeedStuffs Data'!V21,0)</f>
        <v>0.032</v>
      </c>
      <c r="AH22">
        <f>IF(AH$4=TRUE,'FeedStuffs Data'!W21,0)</f>
        <v>0.0527</v>
      </c>
      <c r="AI22">
        <f>IF(AI$4=TRUE,'FeedStuffs Data'!X21,0)</f>
        <v>0</v>
      </c>
      <c r="AJ22">
        <f>IF(AJ$4=TRUE,'FeedStuffs Data'!Y21,0)</f>
        <v>0</v>
      </c>
      <c r="AK22">
        <f>IF(AK$4=TRUE,'FeedStuffs Data'!Z21,0)</f>
        <v>0</v>
      </c>
      <c r="AL22">
        <f>IF(AL$4=TRUE,'FeedStuffs Data'!AA21,0)</f>
        <v>0</v>
      </c>
      <c r="AM22">
        <f>IF(AM$4=TRUE,'FeedStuffs Data'!AB21,0)</f>
        <v>0</v>
      </c>
      <c r="AN22">
        <f>IF(AN$4=TRUE,'FeedStuffs Data'!AC21,0)</f>
        <v>0.0491</v>
      </c>
      <c r="AO22">
        <f>IF(AO$4=TRUE,'FeedStuffs Data'!AD21,0)</f>
        <v>0.0509</v>
      </c>
      <c r="AP22">
        <f>IF(AP$4=TRUE,'FeedStuffs Data'!AE21,0)</f>
        <v>0</v>
      </c>
      <c r="AQ22">
        <f>IF(AQ$4=TRUE,'FeedStuffs Data'!AF21,0)</f>
        <v>0</v>
      </c>
      <c r="AR22">
        <f>IF(AR$4=TRUE,'FeedStuffs Data'!AG21,0)</f>
        <v>0</v>
      </c>
      <c r="AS22">
        <f>IF(AS$4=TRUE,'FeedStuffs Data'!AH21,0)</f>
        <v>0</v>
      </c>
      <c r="AT22">
        <f>IF(AT$4=TRUE,'FeedStuffs Data'!AI21,0)</f>
        <v>0</v>
      </c>
      <c r="AU22">
        <f>IF(AU$4=TRUE,'FeedStuffs Data'!AJ21,0)</f>
        <v>0</v>
      </c>
      <c r="AV22">
        <f>IF(AV$4=TRUE,'FeedStuffs Data'!AK21,0)</f>
        <v>0</v>
      </c>
      <c r="AW22">
        <f>IF(AW$4=TRUE,'FeedStuffs Data'!AL21,0)</f>
        <v>0</v>
      </c>
      <c r="AX22">
        <f>IF(AX$4=TRUE,'FeedStuffs Data'!AM21,0)</f>
        <v>0</v>
      </c>
      <c r="AY22">
        <f>IF(AY$4=TRUE,'FeedStuffs Data'!AN21,0)</f>
        <v>0</v>
      </c>
      <c r="AZ22">
        <f>IF(AZ$4=TRUE,'FeedStuffs Data'!AO21,0)</f>
        <v>0</v>
      </c>
      <c r="BA22">
        <f>IF(BA$4=TRUE,'FeedStuffs Data'!AP21,0)</f>
        <v>0</v>
      </c>
      <c r="BB22">
        <f>IF(BB$4=TRUE,'FeedStuffs Data'!AQ21,0)</f>
        <v>0</v>
      </c>
      <c r="BC22">
        <f>IF(BC$4=TRUE,'FeedStuffs Data'!AR21,0)</f>
        <v>0</v>
      </c>
      <c r="BD22">
        <f>IF(BD$4=TRUE,'FeedStuffs Data'!AS21,0)</f>
        <v>0</v>
      </c>
      <c r="BE22">
        <f>IF(BE$4=TRUE,'FeedStuffs Data'!AT21,0)</f>
        <v>0</v>
      </c>
      <c r="BF22">
        <f>IF(BF$4=TRUE,'FeedStuffs Data'!AU21,0)</f>
        <v>0</v>
      </c>
      <c r="BG22">
        <f>IF(BG$4=TRUE,'FeedStuffs Data'!AV21,0)</f>
        <v>0</v>
      </c>
      <c r="BH22">
        <f>IF(BH$4=TRUE,'FeedStuffs Data'!AW21,0)</f>
        <v>0</v>
      </c>
      <c r="BI22">
        <f>IF(BI$4=TRUE,'FeedStuffs Data'!AX21,0)</f>
        <v>0</v>
      </c>
      <c r="BJ22">
        <f>IF(BJ$4=TRUE,'FeedStuffs Data'!AY21,0)</f>
        <v>0</v>
      </c>
      <c r="BK22">
        <f>IF(BK$4=TRUE,'FeedStuffs Data'!AZ21,0)</f>
        <v>0</v>
      </c>
      <c r="BL22">
        <f>IF(BL$4=TRUE,'FeedStuffs Data'!BA21,0)</f>
        <v>0</v>
      </c>
      <c r="BM22">
        <f>IF(BM$4=TRUE,'FeedStuffs Data'!BB21,0)</f>
        <v>0</v>
      </c>
      <c r="BN22">
        <f>IF(BN$4=TRUE,'FeedStuffs Data'!BC21,0)</f>
        <v>0</v>
      </c>
      <c r="BO22">
        <f ca="1" t="shared" si="9"/>
        <v>0</v>
      </c>
      <c r="BP22" s="3">
        <f ca="1" t="shared" si="62"/>
        <v>0</v>
      </c>
      <c r="BQ22" t="str">
        <f>Solver!B81</f>
        <v>Cotton Seeds</v>
      </c>
      <c r="BS22">
        <f t="shared" si="6"/>
        <v>1</v>
      </c>
      <c r="BT22">
        <f t="shared" si="10"/>
        <v>22</v>
      </c>
      <c r="BU22">
        <f t="shared" si="13"/>
        <v>-13</v>
      </c>
      <c r="BV22" t="b">
        <f ca="1" t="shared" si="63"/>
        <v>0</v>
      </c>
      <c r="BY22" s="7"/>
      <c r="CE22">
        <f t="shared" si="8"/>
        <v>0</v>
      </c>
      <c r="CF22">
        <f t="shared" si="8"/>
        <v>0</v>
      </c>
      <c r="CG22">
        <f t="shared" si="52"/>
        <v>0</v>
      </c>
      <c r="CH22">
        <f t="shared" si="53"/>
        <v>0</v>
      </c>
      <c r="CI22">
        <f t="shared" si="54"/>
        <v>0</v>
      </c>
      <c r="CJ22">
        <f t="shared" si="55"/>
        <v>0</v>
      </c>
      <c r="CK22">
        <f t="shared" si="56"/>
        <v>0</v>
      </c>
      <c r="CL22">
        <f t="shared" si="57"/>
        <v>0</v>
      </c>
      <c r="CM22">
        <f t="shared" si="58"/>
        <v>0</v>
      </c>
      <c r="CN22">
        <f t="shared" si="59"/>
        <v>0</v>
      </c>
      <c r="CO22">
        <f t="shared" si="60"/>
        <v>0</v>
      </c>
      <c r="CP22">
        <f t="shared" si="61"/>
        <v>0</v>
      </c>
      <c r="CQ22">
        <f t="shared" si="14"/>
        <v>0</v>
      </c>
      <c r="CR22">
        <f t="shared" si="15"/>
        <v>0</v>
      </c>
      <c r="CS22">
        <f t="shared" si="16"/>
        <v>0</v>
      </c>
      <c r="CT22">
        <f t="shared" si="17"/>
        <v>0</v>
      </c>
      <c r="CU22">
        <f t="shared" si="18"/>
        <v>0</v>
      </c>
      <c r="CV22">
        <f t="shared" si="19"/>
        <v>0</v>
      </c>
      <c r="CW22">
        <f t="shared" si="20"/>
        <v>0</v>
      </c>
      <c r="CX22">
        <f t="shared" si="21"/>
        <v>0</v>
      </c>
      <c r="CY22">
        <f t="shared" si="22"/>
        <v>0</v>
      </c>
      <c r="CZ22">
        <f t="shared" si="23"/>
        <v>0</v>
      </c>
      <c r="DA22">
        <f t="shared" si="24"/>
        <v>0</v>
      </c>
      <c r="DB22">
        <f t="shared" si="25"/>
        <v>0</v>
      </c>
      <c r="DC22">
        <f t="shared" si="26"/>
        <v>0</v>
      </c>
      <c r="DD22">
        <f t="shared" si="27"/>
        <v>0</v>
      </c>
      <c r="DE22">
        <f t="shared" si="28"/>
        <v>0</v>
      </c>
      <c r="DF22">
        <f t="shared" si="29"/>
        <v>0</v>
      </c>
      <c r="DG22">
        <f t="shared" si="30"/>
        <v>0</v>
      </c>
      <c r="DH22">
        <f t="shared" si="31"/>
        <v>0</v>
      </c>
      <c r="DI22">
        <f t="shared" si="32"/>
        <v>0</v>
      </c>
      <c r="DJ22">
        <f t="shared" si="33"/>
        <v>0</v>
      </c>
      <c r="DK22">
        <f t="shared" si="34"/>
        <v>0</v>
      </c>
      <c r="DL22">
        <f t="shared" si="35"/>
        <v>0</v>
      </c>
      <c r="DM22">
        <f t="shared" si="36"/>
        <v>0</v>
      </c>
      <c r="DN22">
        <f t="shared" si="37"/>
        <v>0</v>
      </c>
      <c r="DO22">
        <f t="shared" si="38"/>
        <v>0</v>
      </c>
      <c r="DP22">
        <f t="shared" si="39"/>
        <v>0</v>
      </c>
      <c r="DQ22">
        <f t="shared" si="40"/>
        <v>0</v>
      </c>
      <c r="DR22">
        <f t="shared" si="41"/>
        <v>0</v>
      </c>
      <c r="DS22">
        <f t="shared" si="42"/>
        <v>0</v>
      </c>
      <c r="DT22">
        <f t="shared" si="43"/>
        <v>0</v>
      </c>
      <c r="DU22">
        <f t="shared" si="44"/>
        <v>0</v>
      </c>
      <c r="DV22">
        <f t="shared" si="45"/>
        <v>0</v>
      </c>
      <c r="DW22">
        <f t="shared" si="46"/>
        <v>0</v>
      </c>
      <c r="DX22">
        <f t="shared" si="47"/>
        <v>0</v>
      </c>
      <c r="DY22">
        <f t="shared" si="48"/>
        <v>0</v>
      </c>
      <c r="DZ22">
        <f t="shared" si="49"/>
        <v>0</v>
      </c>
      <c r="EA22">
        <f t="shared" si="50"/>
        <v>0</v>
      </c>
    </row>
    <row r="23" spans="1:131" ht="12.75">
      <c r="A23" s="3">
        <f ca="1" t="shared" si="51"/>
      </c>
      <c r="B23" s="3">
        <f ca="1" t="shared" si="11"/>
      </c>
      <c r="C23" s="15">
        <f t="shared" si="64"/>
      </c>
      <c r="D23">
        <f ca="1" t="shared" si="12"/>
      </c>
      <c r="G23" t="s">
        <v>146</v>
      </c>
      <c r="H23" s="37"/>
      <c r="K23" s="3" t="str">
        <f>Solver!G30</f>
        <v>None</v>
      </c>
      <c r="L23" s="9">
        <f>IF(Solver!K30=TRUE,"*","")</f>
      </c>
      <c r="M23" s="3">
        <f>Solver!L30</f>
        <v>0</v>
      </c>
      <c r="N23" s="3"/>
      <c r="O23" s="3">
        <f t="shared" si="66"/>
        <v>0.012614806639921747</v>
      </c>
      <c r="Q23">
        <f>IF(Q$4=TRUE,'FeedStuffs Data'!F22,0)</f>
        <v>0</v>
      </c>
      <c r="R23">
        <f>IF(R$4=TRUE,'FeedStuffs Data'!G22,0)</f>
        <v>0</v>
      </c>
      <c r="S23">
        <f>IF(S$4=TRUE,'FeedStuffs Data'!H22,0)</f>
        <v>0</v>
      </c>
      <c r="T23">
        <f>IF(T$4=TRUE,'FeedStuffs Data'!I22,0)</f>
        <v>0</v>
      </c>
      <c r="U23">
        <f>IF(U$4=TRUE,'FeedStuffs Data'!J22,0)</f>
        <v>0.0063</v>
      </c>
      <c r="V23">
        <f>IF(V$4=TRUE,'FeedStuffs Data'!K22,0)</f>
        <v>0</v>
      </c>
      <c r="W23">
        <f>IF(W$4=TRUE,'FeedStuffs Data'!L22,0)</f>
        <v>0</v>
      </c>
      <c r="X23">
        <f>IF(X$4=TRUE,'FeedStuffs Data'!M22,0)</f>
        <v>0</v>
      </c>
      <c r="Y23">
        <f>IF(Y$4=TRUE,'FeedStuffs Data'!N22,0)</f>
        <v>0</v>
      </c>
      <c r="Z23">
        <f>IF(Z$4=TRUE,'FeedStuffs Data'!O22,0)</f>
        <v>0</v>
      </c>
      <c r="AA23">
        <f>IF(AA$4=TRUE,'FeedStuffs Data'!P22,0)</f>
        <v>0</v>
      </c>
      <c r="AB23">
        <f>IF(AB$4=TRUE,'FeedStuffs Data'!Q22,0)</f>
        <v>0</v>
      </c>
      <c r="AC23">
        <f>IF(AC$4=TRUE,'FeedStuffs Data'!R22,0)</f>
        <v>0</v>
      </c>
      <c r="AD23">
        <f>IF(AD$4=TRUE,'FeedStuffs Data'!S22,0)</f>
        <v>0</v>
      </c>
      <c r="AE23">
        <f>IF(AE$4=TRUE,'FeedStuffs Data'!T22,0)</f>
        <v>0.0206</v>
      </c>
      <c r="AF23">
        <f>IF(AF$4=TRUE,'FeedStuffs Data'!U22,0)</f>
        <v>0.027</v>
      </c>
      <c r="AG23">
        <f>IF(AG$4=TRUE,'FeedStuffs Data'!V22,0)</f>
        <v>0.0107</v>
      </c>
      <c r="AH23">
        <f>IF(AH$4=TRUE,'FeedStuffs Data'!W22,0)</f>
        <v>0.0314</v>
      </c>
      <c r="AI23">
        <f>IF(AI$4=TRUE,'FeedStuffs Data'!X22,0)</f>
        <v>0</v>
      </c>
      <c r="AJ23">
        <f>IF(AJ$4=TRUE,'FeedStuffs Data'!Y22,0)</f>
        <v>0</v>
      </c>
      <c r="AK23">
        <f>IF(AK$4=TRUE,'FeedStuffs Data'!Z22,0)</f>
        <v>0</v>
      </c>
      <c r="AL23">
        <f>IF(AL$4=TRUE,'FeedStuffs Data'!AA22,0)</f>
        <v>0</v>
      </c>
      <c r="AM23">
        <f>IF(AM$4=TRUE,'FeedStuffs Data'!AB22,0)</f>
        <v>0</v>
      </c>
      <c r="AN23">
        <f>IF(AN$4=TRUE,'FeedStuffs Data'!AC22,0)</f>
        <v>0.0296</v>
      </c>
      <c r="AO23">
        <f>IF(AO$4=TRUE,'FeedStuffs Data'!AD22,0)</f>
        <v>0.0282</v>
      </c>
      <c r="AP23">
        <f>IF(AP$4=TRUE,'FeedStuffs Data'!AE22,0)</f>
        <v>0</v>
      </c>
      <c r="AQ23">
        <f>IF(AQ$4=TRUE,'FeedStuffs Data'!AF22,0)</f>
        <v>0</v>
      </c>
      <c r="AR23">
        <f>IF(AR$4=TRUE,'FeedStuffs Data'!AG22,0)</f>
        <v>0</v>
      </c>
      <c r="AS23">
        <f>IF(AS$4=TRUE,'FeedStuffs Data'!AH22,0)</f>
        <v>0</v>
      </c>
      <c r="AT23">
        <f>IF(AT$4=TRUE,'FeedStuffs Data'!AI22,0)</f>
        <v>0</v>
      </c>
      <c r="AU23">
        <f>IF(AU$4=TRUE,'FeedStuffs Data'!AJ22,0)</f>
        <v>0</v>
      </c>
      <c r="AV23">
        <f>IF(AV$4=TRUE,'FeedStuffs Data'!AK22,0)</f>
        <v>0</v>
      </c>
      <c r="AW23">
        <f>IF(AW$4=TRUE,'FeedStuffs Data'!AL22,0)</f>
        <v>0</v>
      </c>
      <c r="AX23">
        <f>IF(AX$4=TRUE,'FeedStuffs Data'!AM22,0)</f>
        <v>0</v>
      </c>
      <c r="AY23">
        <f>IF(AY$4=TRUE,'FeedStuffs Data'!AN22,0)</f>
        <v>0</v>
      </c>
      <c r="AZ23">
        <f>IF(AZ$4=TRUE,'FeedStuffs Data'!AO22,0)</f>
        <v>0</v>
      </c>
      <c r="BA23">
        <f>IF(BA$4=TRUE,'FeedStuffs Data'!AP22,0)</f>
        <v>0</v>
      </c>
      <c r="BB23">
        <f>IF(BB$4=TRUE,'FeedStuffs Data'!AQ22,0)</f>
        <v>0</v>
      </c>
      <c r="BC23">
        <f>IF(BC$4=TRUE,'FeedStuffs Data'!AR22,0)</f>
        <v>0</v>
      </c>
      <c r="BD23">
        <f>IF(BD$4=TRUE,'FeedStuffs Data'!AS22,0)</f>
        <v>0</v>
      </c>
      <c r="BE23">
        <f>IF(BE$4=TRUE,'FeedStuffs Data'!AT22,0)</f>
        <v>0</v>
      </c>
      <c r="BF23">
        <f>IF(BF$4=TRUE,'FeedStuffs Data'!AU22,0)</f>
        <v>0</v>
      </c>
      <c r="BG23">
        <f>IF(BG$4=TRUE,'FeedStuffs Data'!AV22,0)</f>
        <v>0</v>
      </c>
      <c r="BH23">
        <f>IF(BH$4=TRUE,'FeedStuffs Data'!AW22,0)</f>
        <v>0</v>
      </c>
      <c r="BI23">
        <f>IF(BI$4=TRUE,'FeedStuffs Data'!AX22,0)</f>
        <v>0</v>
      </c>
      <c r="BJ23">
        <f>IF(BJ$4=TRUE,'FeedStuffs Data'!AY22,0)</f>
        <v>0</v>
      </c>
      <c r="BK23">
        <f>IF(BK$4=TRUE,'FeedStuffs Data'!AZ22,0)</f>
        <v>0</v>
      </c>
      <c r="BL23">
        <f>IF(BL$4=TRUE,'FeedStuffs Data'!BA22,0)</f>
        <v>0</v>
      </c>
      <c r="BM23">
        <f>IF(BM$4=TRUE,'FeedStuffs Data'!BB22,0)</f>
        <v>0</v>
      </c>
      <c r="BN23">
        <f>IF(BN$4=TRUE,'FeedStuffs Data'!BC22,0)</f>
        <v>0</v>
      </c>
      <c r="BO23">
        <f ca="1" t="shared" si="9"/>
        <v>0</v>
      </c>
      <c r="BP23" s="3">
        <f ca="1" t="shared" si="62"/>
        <v>0</v>
      </c>
      <c r="BQ23" t="str">
        <f>Solver!B82</f>
        <v>Animal Fat</v>
      </c>
      <c r="BS23">
        <f t="shared" si="6"/>
        <v>1</v>
      </c>
      <c r="BT23">
        <f t="shared" si="10"/>
        <v>23</v>
      </c>
      <c r="BU23">
        <f t="shared" si="13"/>
        <v>-14</v>
      </c>
      <c r="BV23" t="b">
        <f ca="1" t="shared" si="63"/>
        <v>0</v>
      </c>
      <c r="BY23" s="7"/>
      <c r="CE23">
        <f t="shared" si="8"/>
        <v>0</v>
      </c>
      <c r="CF23">
        <f t="shared" si="8"/>
        <v>0</v>
      </c>
      <c r="CG23">
        <f t="shared" si="52"/>
        <v>0</v>
      </c>
      <c r="CH23">
        <f t="shared" si="53"/>
        <v>0</v>
      </c>
      <c r="CI23">
        <f t="shared" si="54"/>
        <v>0</v>
      </c>
      <c r="CJ23">
        <f t="shared" si="55"/>
        <v>0</v>
      </c>
      <c r="CK23">
        <f t="shared" si="56"/>
        <v>0</v>
      </c>
      <c r="CL23">
        <f t="shared" si="57"/>
        <v>0</v>
      </c>
      <c r="CM23">
        <f t="shared" si="58"/>
        <v>0</v>
      </c>
      <c r="CN23">
        <f t="shared" si="59"/>
        <v>0</v>
      </c>
      <c r="CO23">
        <f t="shared" si="60"/>
        <v>0</v>
      </c>
      <c r="CP23">
        <f t="shared" si="61"/>
        <v>0</v>
      </c>
      <c r="CQ23">
        <f t="shared" si="14"/>
        <v>0</v>
      </c>
      <c r="CR23">
        <f t="shared" si="15"/>
        <v>0</v>
      </c>
      <c r="CS23">
        <f t="shared" si="16"/>
        <v>0</v>
      </c>
      <c r="CT23">
        <f t="shared" si="17"/>
        <v>0</v>
      </c>
      <c r="CU23">
        <f t="shared" si="18"/>
        <v>0</v>
      </c>
      <c r="CV23">
        <f t="shared" si="19"/>
        <v>0</v>
      </c>
      <c r="CW23">
        <f t="shared" si="20"/>
        <v>0</v>
      </c>
      <c r="CX23">
        <f t="shared" si="21"/>
        <v>0</v>
      </c>
      <c r="CY23">
        <f t="shared" si="22"/>
        <v>0</v>
      </c>
      <c r="CZ23">
        <f t="shared" si="23"/>
        <v>0</v>
      </c>
      <c r="DA23">
        <f t="shared" si="24"/>
        <v>0</v>
      </c>
      <c r="DB23">
        <f t="shared" si="25"/>
        <v>0</v>
      </c>
      <c r="DC23">
        <f t="shared" si="26"/>
        <v>0</v>
      </c>
      <c r="DD23">
        <f t="shared" si="27"/>
        <v>0</v>
      </c>
      <c r="DE23">
        <f t="shared" si="28"/>
        <v>0</v>
      </c>
      <c r="DF23">
        <f t="shared" si="29"/>
        <v>0</v>
      </c>
      <c r="DG23">
        <f t="shared" si="30"/>
        <v>0</v>
      </c>
      <c r="DH23">
        <f t="shared" si="31"/>
        <v>0</v>
      </c>
      <c r="DI23">
        <f t="shared" si="32"/>
        <v>0</v>
      </c>
      <c r="DJ23">
        <f t="shared" si="33"/>
        <v>0</v>
      </c>
      <c r="DK23">
        <f t="shared" si="34"/>
        <v>0</v>
      </c>
      <c r="DL23">
        <f t="shared" si="35"/>
        <v>0</v>
      </c>
      <c r="DM23">
        <f t="shared" si="36"/>
        <v>0</v>
      </c>
      <c r="DN23">
        <f t="shared" si="37"/>
        <v>0</v>
      </c>
      <c r="DO23">
        <f t="shared" si="38"/>
        <v>0</v>
      </c>
      <c r="DP23">
        <f t="shared" si="39"/>
        <v>0</v>
      </c>
      <c r="DQ23">
        <f t="shared" si="40"/>
        <v>0</v>
      </c>
      <c r="DR23">
        <f t="shared" si="41"/>
        <v>0</v>
      </c>
      <c r="DS23">
        <f t="shared" si="42"/>
        <v>0</v>
      </c>
      <c r="DT23">
        <f t="shared" si="43"/>
        <v>0</v>
      </c>
      <c r="DU23">
        <f t="shared" si="44"/>
        <v>0</v>
      </c>
      <c r="DV23">
        <f t="shared" si="45"/>
        <v>0</v>
      </c>
      <c r="DW23">
        <f t="shared" si="46"/>
        <v>0</v>
      </c>
      <c r="DX23">
        <f t="shared" si="47"/>
        <v>0</v>
      </c>
      <c r="DY23">
        <f t="shared" si="48"/>
        <v>0</v>
      </c>
      <c r="DZ23">
        <f t="shared" si="49"/>
        <v>0</v>
      </c>
      <c r="EA23">
        <f t="shared" si="50"/>
        <v>0</v>
      </c>
    </row>
    <row r="24" spans="1:131" ht="12.75">
      <c r="A24" s="3">
        <f ca="1" t="shared" si="51"/>
      </c>
      <c r="B24" s="3">
        <f ca="1" t="shared" si="11"/>
      </c>
      <c r="C24" s="15">
        <f t="shared" si="64"/>
      </c>
      <c r="D24">
        <f ca="1" t="shared" si="12"/>
      </c>
      <c r="G24" t="s">
        <v>147</v>
      </c>
      <c r="H24" s="37"/>
      <c r="K24" s="3" t="str">
        <f>Solver!G31</f>
        <v>None</v>
      </c>
      <c r="L24" s="9">
        <f>IF(Solver!K31=TRUE,"*","")</f>
      </c>
      <c r="M24" s="3">
        <f>Solver!L31</f>
        <v>0</v>
      </c>
      <c r="N24" s="3"/>
      <c r="O24" s="3">
        <f t="shared" si="66"/>
        <v>0.03984991798156103</v>
      </c>
      <c r="Q24">
        <f>IF(Q$4=TRUE,'FeedStuffs Data'!F23,0)</f>
        <v>0</v>
      </c>
      <c r="R24">
        <f>IF(R$4=TRUE,'FeedStuffs Data'!G23,0)</f>
        <v>0</v>
      </c>
      <c r="S24">
        <f>IF(S$4=TRUE,'FeedStuffs Data'!H23,0)</f>
        <v>0</v>
      </c>
      <c r="T24">
        <f>IF(T$4=TRUE,'FeedStuffs Data'!I23,0)</f>
        <v>0</v>
      </c>
      <c r="U24">
        <f>IF(U$4=TRUE,'FeedStuffs Data'!J23,0)</f>
        <v>0.0418</v>
      </c>
      <c r="V24">
        <f>IF(V$4=TRUE,'FeedStuffs Data'!K23,0)</f>
        <v>0</v>
      </c>
      <c r="W24">
        <f>IF(W$4=TRUE,'FeedStuffs Data'!L23,0)</f>
        <v>0</v>
      </c>
      <c r="X24">
        <f>IF(X$4=TRUE,'FeedStuffs Data'!M23,0)</f>
        <v>0</v>
      </c>
      <c r="Y24">
        <f>IF(Y$4=TRUE,'FeedStuffs Data'!N23,0)</f>
        <v>0</v>
      </c>
      <c r="Z24">
        <f>IF(Z$4=TRUE,'FeedStuffs Data'!O23,0)</f>
        <v>0</v>
      </c>
      <c r="AA24">
        <f>IF(AA$4=TRUE,'FeedStuffs Data'!P23,0)</f>
        <v>0</v>
      </c>
      <c r="AB24">
        <f>IF(AB$4=TRUE,'FeedStuffs Data'!Q23,0)</f>
        <v>0</v>
      </c>
      <c r="AC24">
        <f>IF(AC$4=TRUE,'FeedStuffs Data'!R23,0)</f>
        <v>0</v>
      </c>
      <c r="AD24">
        <f>IF(AD$4=TRUE,'FeedStuffs Data'!S23,0)</f>
        <v>0</v>
      </c>
      <c r="AE24">
        <f>IF(AE$4=TRUE,'FeedStuffs Data'!T23,0)</f>
        <v>0.0365</v>
      </c>
      <c r="AF24">
        <f>IF(AF$4=TRUE,'FeedStuffs Data'!U23,0)</f>
        <v>0.0499</v>
      </c>
      <c r="AG24">
        <f>IF(AG$4=TRUE,'FeedStuffs Data'!V23,0)</f>
        <v>0.0294</v>
      </c>
      <c r="AH24">
        <f>IF(AH$4=TRUE,'FeedStuffs Data'!W23,0)</f>
        <v>0.0585</v>
      </c>
      <c r="AI24">
        <f>IF(AI$4=TRUE,'FeedStuffs Data'!X23,0)</f>
        <v>0</v>
      </c>
      <c r="AJ24">
        <f>IF(AJ$4=TRUE,'FeedStuffs Data'!Y23,0)</f>
        <v>0</v>
      </c>
      <c r="AK24">
        <f>IF(AK$4=TRUE,'FeedStuffs Data'!Z23,0)</f>
        <v>0</v>
      </c>
      <c r="AL24">
        <f>IF(AL$4=TRUE,'FeedStuffs Data'!AA23,0)</f>
        <v>0</v>
      </c>
      <c r="AM24">
        <f>IF(AM$4=TRUE,'FeedStuffs Data'!AB23,0)</f>
        <v>0</v>
      </c>
      <c r="AN24">
        <f>IF(AN$4=TRUE,'FeedStuffs Data'!AC23,0)</f>
        <v>0.0481</v>
      </c>
      <c r="AO24">
        <f>IF(AO$4=TRUE,'FeedStuffs Data'!AD23,0)</f>
        <v>0.0494</v>
      </c>
      <c r="AP24">
        <f>IF(AP$4=TRUE,'FeedStuffs Data'!AE23,0)</f>
        <v>0</v>
      </c>
      <c r="AQ24">
        <f>IF(AQ$4=TRUE,'FeedStuffs Data'!AF23,0)</f>
        <v>0</v>
      </c>
      <c r="AR24">
        <f>IF(AR$4=TRUE,'FeedStuffs Data'!AG23,0)</f>
        <v>0</v>
      </c>
      <c r="AS24">
        <f>IF(AS$4=TRUE,'FeedStuffs Data'!AH23,0)</f>
        <v>0</v>
      </c>
      <c r="AT24">
        <f>IF(AT$4=TRUE,'FeedStuffs Data'!AI23,0)</f>
        <v>0</v>
      </c>
      <c r="AU24">
        <f>IF(AU$4=TRUE,'FeedStuffs Data'!AJ23,0)</f>
        <v>0</v>
      </c>
      <c r="AV24">
        <f>IF(AV$4=TRUE,'FeedStuffs Data'!AK23,0)</f>
        <v>0</v>
      </c>
      <c r="AW24">
        <f>IF(AW$4=TRUE,'FeedStuffs Data'!AL23,0)</f>
        <v>0</v>
      </c>
      <c r="AX24">
        <f>IF(AX$4=TRUE,'FeedStuffs Data'!AM23,0)</f>
        <v>0</v>
      </c>
      <c r="AY24">
        <f>IF(AY$4=TRUE,'FeedStuffs Data'!AN23,0)</f>
        <v>0</v>
      </c>
      <c r="AZ24">
        <f>IF(AZ$4=TRUE,'FeedStuffs Data'!AO23,0)</f>
        <v>0</v>
      </c>
      <c r="BA24">
        <f>IF(BA$4=TRUE,'FeedStuffs Data'!AP23,0)</f>
        <v>0</v>
      </c>
      <c r="BB24">
        <f>IF(BB$4=TRUE,'FeedStuffs Data'!AQ23,0)</f>
        <v>0</v>
      </c>
      <c r="BC24">
        <f>IF(BC$4=TRUE,'FeedStuffs Data'!AR23,0)</f>
        <v>0</v>
      </c>
      <c r="BD24">
        <f>IF(BD$4=TRUE,'FeedStuffs Data'!AS23,0)</f>
        <v>0</v>
      </c>
      <c r="BE24">
        <f>IF(BE$4=TRUE,'FeedStuffs Data'!AT23,0)</f>
        <v>0</v>
      </c>
      <c r="BF24">
        <f>IF(BF$4=TRUE,'FeedStuffs Data'!AU23,0)</f>
        <v>0</v>
      </c>
      <c r="BG24">
        <f>IF(BG$4=TRUE,'FeedStuffs Data'!AV23,0)</f>
        <v>0</v>
      </c>
      <c r="BH24">
        <f>IF(BH$4=TRUE,'FeedStuffs Data'!AW23,0)</f>
        <v>0</v>
      </c>
      <c r="BI24">
        <f>IF(BI$4=TRUE,'FeedStuffs Data'!AX23,0)</f>
        <v>0</v>
      </c>
      <c r="BJ24">
        <f>IF(BJ$4=TRUE,'FeedStuffs Data'!AY23,0)</f>
        <v>0</v>
      </c>
      <c r="BK24">
        <f>IF(BK$4=TRUE,'FeedStuffs Data'!AZ23,0)</f>
        <v>0</v>
      </c>
      <c r="BL24">
        <f>IF(BL$4=TRUE,'FeedStuffs Data'!BA23,0)</f>
        <v>0</v>
      </c>
      <c r="BM24">
        <f>IF(BM$4=TRUE,'FeedStuffs Data'!BB23,0)</f>
        <v>0</v>
      </c>
      <c r="BN24">
        <f>IF(BN$4=TRUE,'FeedStuffs Data'!BC23,0)</f>
        <v>0</v>
      </c>
      <c r="BO24">
        <f ca="1" t="shared" si="9"/>
        <v>0</v>
      </c>
      <c r="BP24" s="3">
        <f ca="1" t="shared" si="62"/>
        <v>0</v>
      </c>
      <c r="BQ24" t="str">
        <f>Solver!B83</f>
        <v>Vegetable Oil</v>
      </c>
      <c r="BS24">
        <f t="shared" si="6"/>
        <v>1</v>
      </c>
      <c r="BT24">
        <f t="shared" si="10"/>
        <v>24</v>
      </c>
      <c r="BU24">
        <f t="shared" si="13"/>
        <v>-15</v>
      </c>
      <c r="BV24" t="b">
        <f ca="1" t="shared" si="63"/>
        <v>0</v>
      </c>
      <c r="BY24" s="7"/>
      <c r="CE24">
        <f t="shared" si="8"/>
        <v>0</v>
      </c>
      <c r="CF24">
        <f t="shared" si="8"/>
        <v>0</v>
      </c>
      <c r="CG24">
        <f t="shared" si="52"/>
        <v>0</v>
      </c>
      <c r="CH24">
        <f t="shared" si="53"/>
        <v>0</v>
      </c>
      <c r="CI24">
        <f t="shared" si="54"/>
        <v>0</v>
      </c>
      <c r="CJ24">
        <f t="shared" si="55"/>
        <v>0</v>
      </c>
      <c r="CK24">
        <f t="shared" si="56"/>
        <v>0</v>
      </c>
      <c r="CL24">
        <f t="shared" si="57"/>
        <v>0</v>
      </c>
      <c r="CM24">
        <f t="shared" si="58"/>
        <v>0</v>
      </c>
      <c r="CN24">
        <f t="shared" si="59"/>
        <v>0</v>
      </c>
      <c r="CO24">
        <f t="shared" si="60"/>
        <v>0</v>
      </c>
      <c r="CP24">
        <f t="shared" si="61"/>
        <v>0</v>
      </c>
      <c r="CQ24">
        <f t="shared" si="14"/>
        <v>0</v>
      </c>
      <c r="CR24">
        <f t="shared" si="15"/>
        <v>0</v>
      </c>
      <c r="CS24">
        <f t="shared" si="16"/>
        <v>0</v>
      </c>
      <c r="CT24">
        <f t="shared" si="17"/>
        <v>0</v>
      </c>
      <c r="CU24">
        <f t="shared" si="18"/>
        <v>0</v>
      </c>
      <c r="CV24">
        <f t="shared" si="19"/>
        <v>0</v>
      </c>
      <c r="CW24">
        <f t="shared" si="20"/>
        <v>0</v>
      </c>
      <c r="CX24">
        <f t="shared" si="21"/>
        <v>0</v>
      </c>
      <c r="CY24">
        <f t="shared" si="22"/>
        <v>0</v>
      </c>
      <c r="CZ24">
        <f t="shared" si="23"/>
        <v>0</v>
      </c>
      <c r="DA24">
        <f t="shared" si="24"/>
        <v>0</v>
      </c>
      <c r="DB24">
        <f t="shared" si="25"/>
        <v>0</v>
      </c>
      <c r="DC24">
        <f t="shared" si="26"/>
        <v>0</v>
      </c>
      <c r="DD24">
        <f t="shared" si="27"/>
        <v>0</v>
      </c>
      <c r="DE24">
        <f t="shared" si="28"/>
        <v>0</v>
      </c>
      <c r="DF24">
        <f t="shared" si="29"/>
        <v>0</v>
      </c>
      <c r="DG24">
        <f t="shared" si="30"/>
        <v>0</v>
      </c>
      <c r="DH24">
        <f t="shared" si="31"/>
        <v>0</v>
      </c>
      <c r="DI24">
        <f t="shared" si="32"/>
        <v>0</v>
      </c>
      <c r="DJ24">
        <f t="shared" si="33"/>
        <v>0</v>
      </c>
      <c r="DK24">
        <f t="shared" si="34"/>
        <v>0</v>
      </c>
      <c r="DL24">
        <f t="shared" si="35"/>
        <v>0</v>
      </c>
      <c r="DM24">
        <f t="shared" si="36"/>
        <v>0</v>
      </c>
      <c r="DN24">
        <f t="shared" si="37"/>
        <v>0</v>
      </c>
      <c r="DO24">
        <f t="shared" si="38"/>
        <v>0</v>
      </c>
      <c r="DP24">
        <f t="shared" si="39"/>
        <v>0</v>
      </c>
      <c r="DQ24">
        <f t="shared" si="40"/>
        <v>0</v>
      </c>
      <c r="DR24">
        <f t="shared" si="41"/>
        <v>0</v>
      </c>
      <c r="DS24">
        <f t="shared" si="42"/>
        <v>0</v>
      </c>
      <c r="DT24">
        <f t="shared" si="43"/>
        <v>0</v>
      </c>
      <c r="DU24">
        <f t="shared" si="44"/>
        <v>0</v>
      </c>
      <c r="DV24">
        <f t="shared" si="45"/>
        <v>0</v>
      </c>
      <c r="DW24">
        <f t="shared" si="46"/>
        <v>0</v>
      </c>
      <c r="DX24">
        <f t="shared" si="47"/>
        <v>0</v>
      </c>
      <c r="DY24">
        <f t="shared" si="48"/>
        <v>0</v>
      </c>
      <c r="DZ24">
        <f t="shared" si="49"/>
        <v>0</v>
      </c>
      <c r="EA24">
        <f t="shared" si="50"/>
        <v>0</v>
      </c>
    </row>
    <row r="25" spans="1:131" ht="12.75">
      <c r="A25" s="3">
        <f ca="1" t="shared" si="51"/>
      </c>
      <c r="B25" s="3">
        <f ca="1" t="shared" si="11"/>
      </c>
      <c r="C25" s="15">
        <f t="shared" si="64"/>
      </c>
      <c r="D25">
        <f ca="1" t="shared" si="12"/>
      </c>
      <c r="G25" t="s">
        <v>148</v>
      </c>
      <c r="H25" s="37"/>
      <c r="K25" s="3" t="str">
        <f>Solver!G32</f>
        <v>None</v>
      </c>
      <c r="L25" s="9">
        <f>IF(Solver!K32=TRUE,"*","")</f>
      </c>
      <c r="M25" s="3">
        <f>Solver!L32</f>
        <v>0</v>
      </c>
      <c r="N25" s="3"/>
      <c r="O25" s="3">
        <f t="shared" si="66"/>
        <v>0.012481455013075725</v>
      </c>
      <c r="Q25">
        <f>IF(Q$4=TRUE,'FeedStuffs Data'!F24,0)</f>
        <v>0</v>
      </c>
      <c r="R25">
        <f>IF(R$4=TRUE,'FeedStuffs Data'!G24,0)</f>
        <v>0</v>
      </c>
      <c r="S25">
        <f>IF(S$4=TRUE,'FeedStuffs Data'!H24,0)</f>
        <v>0</v>
      </c>
      <c r="T25">
        <f>IF(T$4=TRUE,'FeedStuffs Data'!I24,0)</f>
        <v>0</v>
      </c>
      <c r="U25">
        <f>IF(U$4=TRUE,'FeedStuffs Data'!J24,0)</f>
        <v>0.0184</v>
      </c>
      <c r="V25">
        <f>IF(V$4=TRUE,'FeedStuffs Data'!K24,0)</f>
        <v>0</v>
      </c>
      <c r="W25">
        <f>IF(W$4=TRUE,'FeedStuffs Data'!L24,0)</f>
        <v>0</v>
      </c>
      <c r="X25">
        <f>IF(X$4=TRUE,'FeedStuffs Data'!M24,0)</f>
        <v>0</v>
      </c>
      <c r="Y25">
        <f>IF(Y$4=TRUE,'FeedStuffs Data'!N24,0)</f>
        <v>0</v>
      </c>
      <c r="Z25">
        <f>IF(Z$4=TRUE,'FeedStuffs Data'!O24,0)</f>
        <v>0</v>
      </c>
      <c r="AA25">
        <f>IF(AA$4=TRUE,'FeedStuffs Data'!P24,0)</f>
        <v>0</v>
      </c>
      <c r="AB25">
        <f>IF(AB$4=TRUE,'FeedStuffs Data'!Q24,0)</f>
        <v>0</v>
      </c>
      <c r="AC25">
        <f>IF(AC$4=TRUE,'FeedStuffs Data'!R24,0)</f>
        <v>0</v>
      </c>
      <c r="AD25">
        <f>IF(AD$4=TRUE,'FeedStuffs Data'!S24,0)</f>
        <v>0</v>
      </c>
      <c r="AE25">
        <f>IF(AE$4=TRUE,'FeedStuffs Data'!T24,0)</f>
        <v>0.0037</v>
      </c>
      <c r="AF25">
        <f>IF(AF$4=TRUE,'FeedStuffs Data'!U24,0)</f>
        <v>0.0037</v>
      </c>
      <c r="AG25">
        <f>IF(AG$4=TRUE,'FeedStuffs Data'!V24,0)</f>
        <v>0.0011</v>
      </c>
      <c r="AH25">
        <f>IF(AH$4=TRUE,'FeedStuffs Data'!W24,0)</f>
        <v>0.0174</v>
      </c>
      <c r="AI25">
        <f>IF(AI$4=TRUE,'FeedStuffs Data'!X24,0)</f>
        <v>0</v>
      </c>
      <c r="AJ25">
        <f>IF(AJ$4=TRUE,'FeedStuffs Data'!Y24,0)</f>
        <v>0</v>
      </c>
      <c r="AK25">
        <f>IF(AK$4=TRUE,'FeedStuffs Data'!Z24,0)</f>
        <v>0</v>
      </c>
      <c r="AL25">
        <f>IF(AL$4=TRUE,'FeedStuffs Data'!AA24,0)</f>
        <v>0</v>
      </c>
      <c r="AM25">
        <f>IF(AM$4=TRUE,'FeedStuffs Data'!AB24,0)</f>
        <v>0</v>
      </c>
      <c r="AN25">
        <f>IF(AN$4=TRUE,'FeedStuffs Data'!AC24,0)</f>
        <v>0.0164</v>
      </c>
      <c r="AO25">
        <f>IF(AO$4=TRUE,'FeedStuffs Data'!AD24,0)</f>
        <v>0.0164</v>
      </c>
      <c r="AP25">
        <f>IF(AP$4=TRUE,'FeedStuffs Data'!AE24,0)</f>
        <v>0</v>
      </c>
      <c r="AQ25">
        <f>IF(AQ$4=TRUE,'FeedStuffs Data'!AF24,0)</f>
        <v>0</v>
      </c>
      <c r="AR25">
        <f>IF(AR$4=TRUE,'FeedStuffs Data'!AG24,0)</f>
        <v>0</v>
      </c>
      <c r="AS25">
        <f>IF(AS$4=TRUE,'FeedStuffs Data'!AH24,0)</f>
        <v>0</v>
      </c>
      <c r="AT25">
        <f>IF(AT$4=TRUE,'FeedStuffs Data'!AI24,0)</f>
        <v>0</v>
      </c>
      <c r="AU25">
        <f>IF(AU$4=TRUE,'FeedStuffs Data'!AJ24,0)</f>
        <v>0</v>
      </c>
      <c r="AV25">
        <f>IF(AV$4=TRUE,'FeedStuffs Data'!AK24,0)</f>
        <v>0</v>
      </c>
      <c r="AW25">
        <f>IF(AW$4=TRUE,'FeedStuffs Data'!AL24,0)</f>
        <v>0</v>
      </c>
      <c r="AX25">
        <f>IF(AX$4=TRUE,'FeedStuffs Data'!AM24,0)</f>
        <v>0</v>
      </c>
      <c r="AY25">
        <f>IF(AY$4=TRUE,'FeedStuffs Data'!AN24,0)</f>
        <v>0</v>
      </c>
      <c r="AZ25">
        <f>IF(AZ$4=TRUE,'FeedStuffs Data'!AO24,0)</f>
        <v>0</v>
      </c>
      <c r="BA25">
        <f>IF(BA$4=TRUE,'FeedStuffs Data'!AP24,0)</f>
        <v>0</v>
      </c>
      <c r="BB25">
        <f>IF(BB$4=TRUE,'FeedStuffs Data'!AQ24,0)</f>
        <v>0</v>
      </c>
      <c r="BC25">
        <f>IF(BC$4=TRUE,'FeedStuffs Data'!AR24,0)</f>
        <v>0</v>
      </c>
      <c r="BD25">
        <f>IF(BD$4=TRUE,'FeedStuffs Data'!AS24,0)</f>
        <v>0</v>
      </c>
      <c r="BE25">
        <f>IF(BE$4=TRUE,'FeedStuffs Data'!AT24,0)</f>
        <v>0</v>
      </c>
      <c r="BF25">
        <f>IF(BF$4=TRUE,'FeedStuffs Data'!AU24,0)</f>
        <v>0</v>
      </c>
      <c r="BG25">
        <f>IF(BG$4=TRUE,'FeedStuffs Data'!AV24,0)</f>
        <v>0</v>
      </c>
      <c r="BH25">
        <f>IF(BH$4=TRUE,'FeedStuffs Data'!AW24,0)</f>
        <v>0</v>
      </c>
      <c r="BI25">
        <f>IF(BI$4=TRUE,'FeedStuffs Data'!AX24,0)</f>
        <v>0</v>
      </c>
      <c r="BJ25">
        <f>IF(BJ$4=TRUE,'FeedStuffs Data'!AY24,0)</f>
        <v>0</v>
      </c>
      <c r="BK25">
        <f>IF(BK$4=TRUE,'FeedStuffs Data'!AZ24,0)</f>
        <v>0</v>
      </c>
      <c r="BL25">
        <f>IF(BL$4=TRUE,'FeedStuffs Data'!BA24,0)</f>
        <v>0</v>
      </c>
      <c r="BM25">
        <f>IF(BM$4=TRUE,'FeedStuffs Data'!BB24,0)</f>
        <v>0</v>
      </c>
      <c r="BN25">
        <f>IF(BN$4=TRUE,'FeedStuffs Data'!BC24,0)</f>
        <v>0</v>
      </c>
      <c r="BO25">
        <f ca="1" t="shared" si="9"/>
        <v>0</v>
      </c>
      <c r="BP25" s="3">
        <f ca="1" t="shared" si="62"/>
        <v>0</v>
      </c>
      <c r="BQ25" t="str">
        <f>Solver!B84</f>
        <v>Oat Grain</v>
      </c>
      <c r="BS25">
        <f t="shared" si="6"/>
        <v>1</v>
      </c>
      <c r="BT25">
        <f t="shared" si="10"/>
        <v>25</v>
      </c>
      <c r="BU25">
        <f t="shared" si="13"/>
        <v>-16</v>
      </c>
      <c r="BV25" t="b">
        <f ca="1" t="shared" si="63"/>
        <v>0</v>
      </c>
      <c r="BX25" s="1"/>
      <c r="BY25" s="7"/>
      <c r="CE25">
        <f t="shared" si="8"/>
        <v>0</v>
      </c>
      <c r="CF25">
        <f t="shared" si="8"/>
        <v>0</v>
      </c>
      <c r="CG25">
        <f t="shared" si="52"/>
        <v>0</v>
      </c>
      <c r="CH25">
        <f t="shared" si="53"/>
        <v>0</v>
      </c>
      <c r="CI25">
        <f t="shared" si="54"/>
        <v>0</v>
      </c>
      <c r="CJ25">
        <f t="shared" si="55"/>
        <v>0</v>
      </c>
      <c r="CK25">
        <f t="shared" si="56"/>
        <v>0</v>
      </c>
      <c r="CL25">
        <f t="shared" si="57"/>
        <v>0</v>
      </c>
      <c r="CM25">
        <f t="shared" si="58"/>
        <v>0</v>
      </c>
      <c r="CN25">
        <f t="shared" si="59"/>
        <v>0</v>
      </c>
      <c r="CO25">
        <f t="shared" si="60"/>
        <v>0</v>
      </c>
      <c r="CP25">
        <f t="shared" si="61"/>
        <v>0</v>
      </c>
      <c r="CQ25">
        <f t="shared" si="14"/>
        <v>0</v>
      </c>
      <c r="CR25">
        <f t="shared" si="15"/>
        <v>0</v>
      </c>
      <c r="CS25">
        <f t="shared" si="16"/>
        <v>0</v>
      </c>
      <c r="CT25">
        <f t="shared" si="17"/>
        <v>0</v>
      </c>
      <c r="CU25">
        <f t="shared" si="18"/>
        <v>0</v>
      </c>
      <c r="CV25">
        <f t="shared" si="19"/>
        <v>0</v>
      </c>
      <c r="CW25">
        <f t="shared" si="20"/>
        <v>0</v>
      </c>
      <c r="CX25">
        <f t="shared" si="21"/>
        <v>0</v>
      </c>
      <c r="CY25">
        <f t="shared" si="22"/>
        <v>0</v>
      </c>
      <c r="CZ25">
        <f t="shared" si="23"/>
        <v>0</v>
      </c>
      <c r="DA25">
        <f t="shared" si="24"/>
        <v>0</v>
      </c>
      <c r="DB25">
        <f t="shared" si="25"/>
        <v>0</v>
      </c>
      <c r="DC25">
        <f t="shared" si="26"/>
        <v>0</v>
      </c>
      <c r="DD25">
        <f t="shared" si="27"/>
        <v>0</v>
      </c>
      <c r="DE25">
        <f t="shared" si="28"/>
        <v>0</v>
      </c>
      <c r="DF25">
        <f t="shared" si="29"/>
        <v>0</v>
      </c>
      <c r="DG25">
        <f t="shared" si="30"/>
        <v>0</v>
      </c>
      <c r="DH25">
        <f t="shared" si="31"/>
        <v>0</v>
      </c>
      <c r="DI25">
        <f t="shared" si="32"/>
        <v>0</v>
      </c>
      <c r="DJ25">
        <f t="shared" si="33"/>
        <v>0</v>
      </c>
      <c r="DK25">
        <f t="shared" si="34"/>
        <v>0</v>
      </c>
      <c r="DL25">
        <f t="shared" si="35"/>
        <v>0</v>
      </c>
      <c r="DM25">
        <f t="shared" si="36"/>
        <v>0</v>
      </c>
      <c r="DN25">
        <f t="shared" si="37"/>
        <v>0</v>
      </c>
      <c r="DO25">
        <f t="shared" si="38"/>
        <v>0</v>
      </c>
      <c r="DP25">
        <f t="shared" si="39"/>
        <v>0</v>
      </c>
      <c r="DQ25">
        <f t="shared" si="40"/>
        <v>0</v>
      </c>
      <c r="DR25">
        <f t="shared" si="41"/>
        <v>0</v>
      </c>
      <c r="DS25">
        <f t="shared" si="42"/>
        <v>0</v>
      </c>
      <c r="DT25">
        <f t="shared" si="43"/>
        <v>0</v>
      </c>
      <c r="DU25">
        <f t="shared" si="44"/>
        <v>0</v>
      </c>
      <c r="DV25">
        <f t="shared" si="45"/>
        <v>0</v>
      </c>
      <c r="DW25">
        <f t="shared" si="46"/>
        <v>0</v>
      </c>
      <c r="DX25">
        <f t="shared" si="47"/>
        <v>0</v>
      </c>
      <c r="DY25">
        <f t="shared" si="48"/>
        <v>0</v>
      </c>
      <c r="DZ25">
        <f t="shared" si="49"/>
        <v>0</v>
      </c>
      <c r="EA25">
        <f t="shared" si="50"/>
        <v>0</v>
      </c>
    </row>
    <row r="26" spans="1:131" ht="12.75">
      <c r="A26" s="3">
        <f ca="1" t="shared" si="51"/>
      </c>
      <c r="B26" s="3">
        <f ca="1" t="shared" si="11"/>
      </c>
      <c r="C26" s="15">
        <f t="shared" si="64"/>
      </c>
      <c r="D26">
        <f ca="1" t="shared" si="12"/>
      </c>
      <c r="F26" s="1" t="s">
        <v>83</v>
      </c>
      <c r="G26" s="7"/>
      <c r="K26" s="11"/>
      <c r="L26" s="9">
        <f>IF(Solver!K33=TRUE,"*","")</f>
      </c>
      <c r="M26" s="17"/>
      <c r="Q26">
        <f>IF(Q$4=TRUE,'FeedStuffs Data'!F25,0)</f>
        <v>0</v>
      </c>
      <c r="R26">
        <f>IF(R$4=TRUE,'FeedStuffs Data'!G25,0)</f>
        <v>0</v>
      </c>
      <c r="S26">
        <f>IF(S$4=TRUE,'FeedStuffs Data'!H25,0)</f>
        <v>0</v>
      </c>
      <c r="T26">
        <f>IF(T$4=TRUE,'FeedStuffs Data'!I25,0)</f>
        <v>0</v>
      </c>
      <c r="U26">
        <f>IF(U$4=TRUE,'FeedStuffs Data'!J25,0)</f>
        <v>0</v>
      </c>
      <c r="V26">
        <f>IF(V$4=TRUE,'FeedStuffs Data'!K25,0)</f>
        <v>0</v>
      </c>
      <c r="W26">
        <f>IF(W$4=TRUE,'FeedStuffs Data'!L25,0)</f>
        <v>0</v>
      </c>
      <c r="X26">
        <f>IF(X$4=TRUE,'FeedStuffs Data'!M25,0)</f>
        <v>0</v>
      </c>
      <c r="Y26">
        <f>IF(Y$4=TRUE,'FeedStuffs Data'!N25,0)</f>
        <v>0</v>
      </c>
      <c r="Z26">
        <f>IF(Z$4=TRUE,'FeedStuffs Data'!O25,0)</f>
        <v>0</v>
      </c>
      <c r="AA26">
        <f>IF(AA$4=TRUE,'FeedStuffs Data'!P25,0)</f>
        <v>0</v>
      </c>
      <c r="AB26">
        <f>IF(AB$4=TRUE,'FeedStuffs Data'!Q25,0)</f>
        <v>0</v>
      </c>
      <c r="AC26">
        <f>IF(AC$4=TRUE,'FeedStuffs Data'!R25,0)</f>
        <v>0</v>
      </c>
      <c r="AD26">
        <f>IF(AD$4=TRUE,'FeedStuffs Data'!S25,0)</f>
        <v>0</v>
      </c>
      <c r="AE26">
        <f>IF(AE$4=TRUE,'FeedStuffs Data'!T25,0)</f>
        <v>0</v>
      </c>
      <c r="AF26">
        <f>IF(AF$4=TRUE,'FeedStuffs Data'!U25,0)</f>
        <v>0</v>
      </c>
      <c r="AG26">
        <f>IF(AG$4=TRUE,'FeedStuffs Data'!V25,0)</f>
        <v>0</v>
      </c>
      <c r="AH26">
        <f>IF(AH$4=TRUE,'FeedStuffs Data'!W25,0)</f>
        <v>0</v>
      </c>
      <c r="AI26">
        <f>IF(AI$4=TRUE,'FeedStuffs Data'!X25,0)</f>
        <v>0</v>
      </c>
      <c r="AJ26">
        <f>IF(AJ$4=TRUE,'FeedStuffs Data'!Y25,0)</f>
        <v>0</v>
      </c>
      <c r="AK26">
        <f>IF(AK$4=TRUE,'FeedStuffs Data'!Z25,0)</f>
        <v>0</v>
      </c>
      <c r="AL26">
        <f>IF(AL$4=TRUE,'FeedStuffs Data'!AA25,0)</f>
        <v>0</v>
      </c>
      <c r="AM26">
        <f>IF(AM$4=TRUE,'FeedStuffs Data'!AB25,0)</f>
        <v>0</v>
      </c>
      <c r="AN26">
        <f>IF(AN$4=TRUE,'FeedStuffs Data'!AC25,0)</f>
        <v>0</v>
      </c>
      <c r="AO26">
        <f>IF(AO$4=TRUE,'FeedStuffs Data'!AD25,0)</f>
        <v>0</v>
      </c>
      <c r="AP26">
        <f>IF(AP$4=TRUE,'FeedStuffs Data'!AE25,0)</f>
        <v>0</v>
      </c>
      <c r="AQ26">
        <f>IF(AQ$4=TRUE,'FeedStuffs Data'!AF25,0)</f>
        <v>0</v>
      </c>
      <c r="AR26">
        <f>IF(AR$4=TRUE,'FeedStuffs Data'!AG25,0)</f>
        <v>0</v>
      </c>
      <c r="AS26">
        <f>IF(AS$4=TRUE,'FeedStuffs Data'!AH25,0)</f>
        <v>0</v>
      </c>
      <c r="AT26">
        <f>IF(AT$4=TRUE,'FeedStuffs Data'!AI25,0)</f>
        <v>0</v>
      </c>
      <c r="AU26">
        <f>IF(AU$4=TRUE,'FeedStuffs Data'!AJ25,0)</f>
        <v>0</v>
      </c>
      <c r="AV26">
        <f>IF(AV$4=TRUE,'FeedStuffs Data'!AK25,0)</f>
        <v>0</v>
      </c>
      <c r="AW26">
        <f>IF(AW$4=TRUE,'FeedStuffs Data'!AL25,0)</f>
        <v>0</v>
      </c>
      <c r="AX26">
        <f>IF(AX$4=TRUE,'FeedStuffs Data'!AM25,0)</f>
        <v>0</v>
      </c>
      <c r="AY26">
        <f>IF(AY$4=TRUE,'FeedStuffs Data'!AN25,0)</f>
        <v>0</v>
      </c>
      <c r="AZ26">
        <f>IF(AZ$4=TRUE,'FeedStuffs Data'!AO25,0)</f>
        <v>0</v>
      </c>
      <c r="BA26">
        <f>IF(BA$4=TRUE,'FeedStuffs Data'!AP25,0)</f>
        <v>0</v>
      </c>
      <c r="BB26">
        <f>IF(BB$4=TRUE,'FeedStuffs Data'!AQ25,0)</f>
        <v>0</v>
      </c>
      <c r="BC26">
        <f>IF(BC$4=TRUE,'FeedStuffs Data'!AR25,0)</f>
        <v>0</v>
      </c>
      <c r="BD26">
        <f>IF(BD$4=TRUE,'FeedStuffs Data'!AS25,0)</f>
        <v>0</v>
      </c>
      <c r="BE26">
        <f>IF(BE$4=TRUE,'FeedStuffs Data'!AT25,0)</f>
        <v>0</v>
      </c>
      <c r="BF26">
        <f>IF(BF$4=TRUE,'FeedStuffs Data'!AU25,0)</f>
        <v>0</v>
      </c>
      <c r="BG26">
        <f>IF(BG$4=TRUE,'FeedStuffs Data'!AV25,0)</f>
        <v>0</v>
      </c>
      <c r="BH26">
        <f>IF(BH$4=TRUE,'FeedStuffs Data'!AW25,0)</f>
        <v>0</v>
      </c>
      <c r="BI26">
        <f>IF(BI$4=TRUE,'FeedStuffs Data'!AX25,0)</f>
        <v>0</v>
      </c>
      <c r="BJ26">
        <f>IF(BJ$4=TRUE,'FeedStuffs Data'!AY25,0)</f>
        <v>0</v>
      </c>
      <c r="BK26">
        <f>IF(BK$4=TRUE,'FeedStuffs Data'!AZ25,0)</f>
        <v>0</v>
      </c>
      <c r="BL26">
        <f>IF(BL$4=TRUE,'FeedStuffs Data'!BA25,0)</f>
        <v>0</v>
      </c>
      <c r="BM26">
        <f>IF(BM$4=TRUE,'FeedStuffs Data'!BB25,0)</f>
        <v>0</v>
      </c>
      <c r="BN26">
        <f>IF(BN$4=TRUE,'FeedStuffs Data'!BC25,0)</f>
        <v>0</v>
      </c>
      <c r="BO26">
        <f ca="1" t="shared" si="9"/>
        <v>0</v>
      </c>
      <c r="BP26" s="3">
        <f ca="1" t="shared" si="62"/>
        <v>0</v>
      </c>
      <c r="BQ26" t="str">
        <f>Solver!B85</f>
        <v>Oat Silage</v>
      </c>
      <c r="BS26">
        <f t="shared" si="6"/>
        <v>1</v>
      </c>
      <c r="BT26">
        <f t="shared" si="10"/>
        <v>26</v>
      </c>
      <c r="BU26">
        <f t="shared" si="13"/>
        <v>-17</v>
      </c>
      <c r="BV26" t="b">
        <f ca="1" t="shared" si="63"/>
        <v>0</v>
      </c>
      <c r="BY26" s="7"/>
      <c r="CE26">
        <f t="shared" si="8"/>
        <v>0</v>
      </c>
      <c r="CF26">
        <f t="shared" si="8"/>
        <v>0</v>
      </c>
      <c r="CG26">
        <f t="shared" si="52"/>
        <v>0</v>
      </c>
      <c r="CH26">
        <f t="shared" si="53"/>
        <v>0</v>
      </c>
      <c r="CI26">
        <f t="shared" si="54"/>
        <v>0</v>
      </c>
      <c r="CJ26">
        <f t="shared" si="55"/>
        <v>0</v>
      </c>
      <c r="CK26">
        <f t="shared" si="56"/>
        <v>0</v>
      </c>
      <c r="CL26">
        <f t="shared" si="57"/>
        <v>0</v>
      </c>
      <c r="CM26">
        <f t="shared" si="58"/>
        <v>0</v>
      </c>
      <c r="CN26">
        <f t="shared" si="59"/>
        <v>0</v>
      </c>
      <c r="CO26">
        <f t="shared" si="60"/>
        <v>0</v>
      </c>
      <c r="CP26">
        <f t="shared" si="61"/>
        <v>0</v>
      </c>
      <c r="CQ26">
        <f t="shared" si="14"/>
        <v>0</v>
      </c>
      <c r="CR26">
        <f t="shared" si="15"/>
        <v>0</v>
      </c>
      <c r="CS26">
        <f t="shared" si="16"/>
        <v>0</v>
      </c>
      <c r="CT26">
        <f t="shared" si="17"/>
        <v>0</v>
      </c>
      <c r="CU26">
        <f t="shared" si="18"/>
        <v>0</v>
      </c>
      <c r="CV26">
        <f t="shared" si="19"/>
        <v>0</v>
      </c>
      <c r="CW26">
        <f t="shared" si="20"/>
        <v>0</v>
      </c>
      <c r="CX26">
        <f t="shared" si="21"/>
        <v>0</v>
      </c>
      <c r="CY26">
        <f t="shared" si="22"/>
        <v>0</v>
      </c>
      <c r="CZ26">
        <f t="shared" si="23"/>
        <v>0</v>
      </c>
      <c r="DA26">
        <f t="shared" si="24"/>
        <v>0</v>
      </c>
      <c r="DB26">
        <f t="shared" si="25"/>
        <v>0</v>
      </c>
      <c r="DC26">
        <f t="shared" si="26"/>
        <v>0</v>
      </c>
      <c r="DD26">
        <f t="shared" si="27"/>
        <v>0</v>
      </c>
      <c r="DE26">
        <f t="shared" si="28"/>
        <v>0</v>
      </c>
      <c r="DF26">
        <f t="shared" si="29"/>
        <v>0</v>
      </c>
      <c r="DG26">
        <f t="shared" si="30"/>
        <v>0</v>
      </c>
      <c r="DH26">
        <f t="shared" si="31"/>
        <v>0</v>
      </c>
      <c r="DI26">
        <f t="shared" si="32"/>
        <v>0</v>
      </c>
      <c r="DJ26">
        <f t="shared" si="33"/>
        <v>0</v>
      </c>
      <c r="DK26">
        <f t="shared" si="34"/>
        <v>0</v>
      </c>
      <c r="DL26">
        <f t="shared" si="35"/>
        <v>0</v>
      </c>
      <c r="DM26">
        <f t="shared" si="36"/>
        <v>0</v>
      </c>
      <c r="DN26">
        <f t="shared" si="37"/>
        <v>0</v>
      </c>
      <c r="DO26">
        <f t="shared" si="38"/>
        <v>0</v>
      </c>
      <c r="DP26">
        <f t="shared" si="39"/>
        <v>0</v>
      </c>
      <c r="DQ26">
        <f t="shared" si="40"/>
        <v>0</v>
      </c>
      <c r="DR26">
        <f t="shared" si="41"/>
        <v>0</v>
      </c>
      <c r="DS26">
        <f t="shared" si="42"/>
        <v>0</v>
      </c>
      <c r="DT26">
        <f t="shared" si="43"/>
        <v>0</v>
      </c>
      <c r="DU26">
        <f t="shared" si="44"/>
        <v>0</v>
      </c>
      <c r="DV26">
        <f t="shared" si="45"/>
        <v>0</v>
      </c>
      <c r="DW26">
        <f t="shared" si="46"/>
        <v>0</v>
      </c>
      <c r="DX26">
        <f t="shared" si="47"/>
        <v>0</v>
      </c>
      <c r="DY26">
        <f t="shared" si="48"/>
        <v>0</v>
      </c>
      <c r="DZ26">
        <f t="shared" si="49"/>
        <v>0</v>
      </c>
      <c r="EA26">
        <f t="shared" si="50"/>
        <v>0</v>
      </c>
    </row>
    <row r="27" spans="1:131" ht="12.75">
      <c r="A27" s="3">
        <f ca="1" t="shared" si="51"/>
      </c>
      <c r="B27" s="3">
        <f ca="1" t="shared" si="11"/>
      </c>
      <c r="C27" s="15">
        <f t="shared" si="64"/>
      </c>
      <c r="D27">
        <f ca="1" t="shared" si="12"/>
      </c>
      <c r="G27" s="46" t="s">
        <v>166</v>
      </c>
      <c r="K27" s="3" t="str">
        <f>Solver!G34</f>
        <v>None</v>
      </c>
      <c r="L27" s="9">
        <f>IF(Solver!K34=TRUE,"*","")</f>
      </c>
      <c r="M27" s="3">
        <f>Solver!L34</f>
        <v>0</v>
      </c>
      <c r="N27" s="3"/>
      <c r="O27" s="3">
        <f aca="true" t="shared" si="67" ref="O27:O34">SUMPRODUCT(Q$1:BN$1,Q27:BN27)</f>
        <v>0.3596297253666323</v>
      </c>
      <c r="Q27">
        <f>IF(Q$4=TRUE,'FeedStuffs Data'!F26,0)</f>
        <v>0</v>
      </c>
      <c r="R27">
        <f>IF(R$4=TRUE,'FeedStuffs Data'!G26,0)</f>
        <v>0</v>
      </c>
      <c r="S27">
        <f>IF(S$4=TRUE,'FeedStuffs Data'!H26,0)</f>
        <v>0</v>
      </c>
      <c r="T27">
        <f>IF(T$4=TRUE,'FeedStuffs Data'!I26,0)</f>
        <v>0</v>
      </c>
      <c r="U27">
        <f>IF(U$4=TRUE,'FeedStuffs Data'!J26,0)</f>
        <v>0.23</v>
      </c>
      <c r="V27">
        <f>IF(V$4=TRUE,'FeedStuffs Data'!K26,0)</f>
        <v>0</v>
      </c>
      <c r="W27">
        <f>IF(W$4=TRUE,'FeedStuffs Data'!L26,0)</f>
        <v>0</v>
      </c>
      <c r="X27">
        <f>IF(X$4=TRUE,'FeedStuffs Data'!M26,0)</f>
        <v>0</v>
      </c>
      <c r="Y27">
        <f>IF(Y$4=TRUE,'FeedStuffs Data'!N26,0)</f>
        <v>0</v>
      </c>
      <c r="Z27">
        <f>IF(Z$4=TRUE,'FeedStuffs Data'!O26,0)</f>
        <v>0</v>
      </c>
      <c r="AA27">
        <f>IF(AA$4=TRUE,'FeedStuffs Data'!P26,0)</f>
        <v>0</v>
      </c>
      <c r="AB27">
        <f>IF(AB$4=TRUE,'FeedStuffs Data'!Q26,0)</f>
        <v>0</v>
      </c>
      <c r="AC27">
        <f>IF(AC$4=TRUE,'FeedStuffs Data'!R26,0)</f>
        <v>0</v>
      </c>
      <c r="AD27">
        <f>IF(AD$4=TRUE,'FeedStuffs Data'!S26,0)</f>
        <v>0</v>
      </c>
      <c r="AE27">
        <f>IF(AE$4=TRUE,'FeedStuffs Data'!T26,0)</f>
        <v>0.55</v>
      </c>
      <c r="AF27">
        <f>IF(AF$4=TRUE,'FeedStuffs Data'!U26,0)</f>
        <v>0.55</v>
      </c>
      <c r="AG27">
        <f>IF(AG$4=TRUE,'FeedStuffs Data'!V26,0)</f>
        <v>0.3</v>
      </c>
      <c r="AH27">
        <f>IF(AH$4=TRUE,'FeedStuffs Data'!W26,0)</f>
        <v>0.27</v>
      </c>
      <c r="AI27">
        <f>IF(AI$4=TRUE,'FeedStuffs Data'!X26,0)</f>
        <v>0</v>
      </c>
      <c r="AJ27">
        <f>IF(AJ$4=TRUE,'FeedStuffs Data'!Y26,0)</f>
        <v>0</v>
      </c>
      <c r="AK27">
        <f>IF(AK$4=TRUE,'FeedStuffs Data'!Z26,0)</f>
        <v>0</v>
      </c>
      <c r="AL27">
        <f>IF(AL$4=TRUE,'FeedStuffs Data'!AA26,0)</f>
        <v>0</v>
      </c>
      <c r="AM27">
        <f>IF(AM$4=TRUE,'FeedStuffs Data'!AB26,0)</f>
        <v>0</v>
      </c>
      <c r="AN27">
        <f>IF(AN$4=TRUE,'FeedStuffs Data'!AC26,0)</f>
        <v>0.25</v>
      </c>
      <c r="AO27">
        <f>IF(AO$4=TRUE,'FeedStuffs Data'!AD26,0)</f>
        <v>0.34</v>
      </c>
      <c r="AP27">
        <f>IF(AP$4=TRUE,'FeedStuffs Data'!AE26,0)</f>
        <v>0</v>
      </c>
      <c r="AQ27">
        <f>IF(AQ$4=TRUE,'FeedStuffs Data'!AF26,0)</f>
        <v>0</v>
      </c>
      <c r="AR27">
        <f>IF(AR$4=TRUE,'FeedStuffs Data'!AG26,0)</f>
        <v>0</v>
      </c>
      <c r="AS27">
        <f>IF(AS$4=TRUE,'FeedStuffs Data'!AH26,0)</f>
        <v>0</v>
      </c>
      <c r="AT27">
        <f>IF(AT$4=TRUE,'FeedStuffs Data'!AI26,0)</f>
        <v>0</v>
      </c>
      <c r="AU27">
        <f>IF(AU$4=TRUE,'FeedStuffs Data'!AJ26,0)</f>
        <v>0</v>
      </c>
      <c r="AV27">
        <f>IF(AV$4=TRUE,'FeedStuffs Data'!AK26,0)</f>
        <v>0</v>
      </c>
      <c r="AW27">
        <f>IF(AW$4=TRUE,'FeedStuffs Data'!AL26,0)</f>
        <v>0</v>
      </c>
      <c r="AX27">
        <f>IF(AX$4=TRUE,'FeedStuffs Data'!AM26,0)</f>
        <v>0</v>
      </c>
      <c r="AY27">
        <f>IF(AY$4=TRUE,'FeedStuffs Data'!AN26,0)</f>
        <v>0</v>
      </c>
      <c r="AZ27">
        <f>IF(AZ$4=TRUE,'FeedStuffs Data'!AO26,0)</f>
        <v>0</v>
      </c>
      <c r="BA27">
        <f>IF(BA$4=TRUE,'FeedStuffs Data'!AP26,0)</f>
        <v>0</v>
      </c>
      <c r="BB27">
        <f>IF(BB$4=TRUE,'FeedStuffs Data'!AQ26,0)</f>
        <v>0</v>
      </c>
      <c r="BC27">
        <f>IF(BC$4=TRUE,'FeedStuffs Data'!AR26,0)</f>
        <v>0</v>
      </c>
      <c r="BD27">
        <f>IF(BD$4=TRUE,'FeedStuffs Data'!AS26,0)</f>
        <v>0</v>
      </c>
      <c r="BE27">
        <f>IF(BE$4=TRUE,'FeedStuffs Data'!AT26,0)</f>
        <v>0</v>
      </c>
      <c r="BF27">
        <f>IF(BF$4=TRUE,'FeedStuffs Data'!AU26,0)</f>
        <v>0</v>
      </c>
      <c r="BG27">
        <f>IF(BG$4=TRUE,'FeedStuffs Data'!AV26,0)</f>
        <v>0</v>
      </c>
      <c r="BH27">
        <f>IF(BH$4=TRUE,'FeedStuffs Data'!AW26,0)</f>
        <v>0</v>
      </c>
      <c r="BI27">
        <f>IF(BI$4=TRUE,'FeedStuffs Data'!AX26,0)</f>
        <v>0</v>
      </c>
      <c r="BJ27">
        <f>IF(BJ$4=TRUE,'FeedStuffs Data'!AY26,0)</f>
        <v>0</v>
      </c>
      <c r="BK27">
        <f>IF(BK$4=TRUE,'FeedStuffs Data'!AZ26,0)</f>
        <v>0</v>
      </c>
      <c r="BL27">
        <f>IF(BL$4=TRUE,'FeedStuffs Data'!BA26,0)</f>
        <v>0</v>
      </c>
      <c r="BM27">
        <f>IF(BM$4=TRUE,'FeedStuffs Data'!BB26,0)</f>
        <v>0</v>
      </c>
      <c r="BN27">
        <f>IF(BN$4=TRUE,'FeedStuffs Data'!BC26,0)</f>
        <v>0</v>
      </c>
      <c r="BO27">
        <f ca="1" t="shared" si="9"/>
        <v>0</v>
      </c>
      <c r="BP27" s="3">
        <f ca="1" t="shared" si="62"/>
        <v>0</v>
      </c>
      <c r="BQ27" t="str">
        <f>Solver!B86</f>
        <v>Soybeans</v>
      </c>
      <c r="BS27">
        <f t="shared" si="6"/>
        <v>1</v>
      </c>
      <c r="BT27">
        <f t="shared" si="10"/>
        <v>27</v>
      </c>
      <c r="BU27">
        <f t="shared" si="13"/>
        <v>-18</v>
      </c>
      <c r="BV27" t="b">
        <f ca="1" t="shared" si="63"/>
        <v>0</v>
      </c>
      <c r="BY27" s="7"/>
      <c r="CE27">
        <f t="shared" si="8"/>
        <v>0</v>
      </c>
      <c r="CF27">
        <f t="shared" si="8"/>
        <v>0</v>
      </c>
      <c r="CG27">
        <f t="shared" si="52"/>
        <v>0</v>
      </c>
      <c r="CH27">
        <f t="shared" si="53"/>
        <v>0</v>
      </c>
      <c r="CI27">
        <f t="shared" si="54"/>
        <v>0</v>
      </c>
      <c r="CJ27">
        <f t="shared" si="55"/>
        <v>0</v>
      </c>
      <c r="CK27">
        <f t="shared" si="56"/>
        <v>0</v>
      </c>
      <c r="CL27">
        <f t="shared" si="57"/>
        <v>0</v>
      </c>
      <c r="CM27">
        <f t="shared" si="58"/>
        <v>0</v>
      </c>
      <c r="CN27">
        <f t="shared" si="59"/>
        <v>0</v>
      </c>
      <c r="CO27">
        <f t="shared" si="60"/>
        <v>0</v>
      </c>
      <c r="CP27">
        <f t="shared" si="61"/>
        <v>0</v>
      </c>
      <c r="CQ27">
        <f t="shared" si="14"/>
        <v>0</v>
      </c>
      <c r="CR27">
        <f t="shared" si="15"/>
        <v>0</v>
      </c>
      <c r="CS27">
        <f t="shared" si="16"/>
        <v>0</v>
      </c>
      <c r="CT27">
        <f t="shared" si="17"/>
        <v>0</v>
      </c>
      <c r="CU27">
        <f t="shared" si="18"/>
        <v>0</v>
      </c>
      <c r="CV27">
        <f t="shared" si="19"/>
        <v>0</v>
      </c>
      <c r="CW27">
        <f t="shared" si="20"/>
        <v>0</v>
      </c>
      <c r="CX27">
        <f t="shared" si="21"/>
        <v>0</v>
      </c>
      <c r="CY27">
        <f t="shared" si="22"/>
        <v>0</v>
      </c>
      <c r="CZ27">
        <f t="shared" si="23"/>
        <v>0</v>
      </c>
      <c r="DA27">
        <f t="shared" si="24"/>
        <v>0</v>
      </c>
      <c r="DB27">
        <f t="shared" si="25"/>
        <v>0</v>
      </c>
      <c r="DC27">
        <f t="shared" si="26"/>
        <v>0</v>
      </c>
      <c r="DD27">
        <f t="shared" si="27"/>
        <v>0</v>
      </c>
      <c r="DE27">
        <f t="shared" si="28"/>
        <v>0</v>
      </c>
      <c r="DF27">
        <f t="shared" si="29"/>
        <v>0</v>
      </c>
      <c r="DG27">
        <f t="shared" si="30"/>
        <v>0</v>
      </c>
      <c r="DH27">
        <f t="shared" si="31"/>
        <v>0</v>
      </c>
      <c r="DI27">
        <f t="shared" si="32"/>
        <v>0</v>
      </c>
      <c r="DJ27">
        <f t="shared" si="33"/>
        <v>0</v>
      </c>
      <c r="DK27">
        <f t="shared" si="34"/>
        <v>0</v>
      </c>
      <c r="DL27">
        <f t="shared" si="35"/>
        <v>0</v>
      </c>
      <c r="DM27">
        <f t="shared" si="36"/>
        <v>0</v>
      </c>
      <c r="DN27">
        <f t="shared" si="37"/>
        <v>0</v>
      </c>
      <c r="DO27">
        <f t="shared" si="38"/>
        <v>0</v>
      </c>
      <c r="DP27">
        <f t="shared" si="39"/>
        <v>0</v>
      </c>
      <c r="DQ27">
        <f t="shared" si="40"/>
        <v>0</v>
      </c>
      <c r="DR27">
        <f t="shared" si="41"/>
        <v>0</v>
      </c>
      <c r="DS27">
        <f t="shared" si="42"/>
        <v>0</v>
      </c>
      <c r="DT27">
        <f t="shared" si="43"/>
        <v>0</v>
      </c>
      <c r="DU27">
        <f t="shared" si="44"/>
        <v>0</v>
      </c>
      <c r="DV27">
        <f t="shared" si="45"/>
        <v>0</v>
      </c>
      <c r="DW27">
        <f t="shared" si="46"/>
        <v>0</v>
      </c>
      <c r="DX27">
        <f t="shared" si="47"/>
        <v>0</v>
      </c>
      <c r="DY27">
        <f t="shared" si="48"/>
        <v>0</v>
      </c>
      <c r="DZ27">
        <f t="shared" si="49"/>
        <v>0</v>
      </c>
      <c r="EA27">
        <f t="shared" si="50"/>
        <v>0</v>
      </c>
    </row>
    <row r="28" spans="1:131" ht="12.75">
      <c r="A28" s="3">
        <f ca="1" t="shared" si="51"/>
      </c>
      <c r="B28" s="3">
        <f ca="1" t="shared" si="11"/>
      </c>
      <c r="C28" s="15">
        <f t="shared" si="64"/>
      </c>
      <c r="D28">
        <f ca="1" t="shared" si="12"/>
      </c>
      <c r="G28" s="46" t="s">
        <v>88</v>
      </c>
      <c r="K28" s="3" t="str">
        <f>Solver!G35</f>
        <v>None</v>
      </c>
      <c r="L28" s="9">
        <f>IF(Solver!K35=TRUE,"*","")</f>
      </c>
      <c r="M28" s="3">
        <f>Solver!L35</f>
        <v>0</v>
      </c>
      <c r="N28" s="3"/>
      <c r="O28" s="3">
        <f t="shared" si="67"/>
        <v>0.03430928391439382</v>
      </c>
      <c r="Q28">
        <f>IF(Q$4=TRUE,'FeedStuffs Data'!F27,0)</f>
        <v>0</v>
      </c>
      <c r="R28">
        <f>IF(R$4=TRUE,'FeedStuffs Data'!G27,0)</f>
        <v>0</v>
      </c>
      <c r="S28">
        <f>IF(S$4=TRUE,'FeedStuffs Data'!H27,0)</f>
        <v>0</v>
      </c>
      <c r="T28">
        <f>IF(T$4=TRUE,'FeedStuffs Data'!I27,0)</f>
        <v>0</v>
      </c>
      <c r="U28">
        <f>IF(U$4=TRUE,'FeedStuffs Data'!J27,0)</f>
        <v>0.031</v>
      </c>
      <c r="V28">
        <f>IF(V$4=TRUE,'FeedStuffs Data'!K27,0)</f>
        <v>0</v>
      </c>
      <c r="W28">
        <f>IF(W$4=TRUE,'FeedStuffs Data'!L27,0)</f>
        <v>0</v>
      </c>
      <c r="X28">
        <f>IF(X$4=TRUE,'FeedStuffs Data'!M27,0)</f>
        <v>0</v>
      </c>
      <c r="Y28">
        <f>IF(Y$4=TRUE,'FeedStuffs Data'!N27,0)</f>
        <v>0</v>
      </c>
      <c r="Z28">
        <f>IF(Z$4=TRUE,'FeedStuffs Data'!O27,0)</f>
        <v>0</v>
      </c>
      <c r="AA28">
        <f>IF(AA$4=TRUE,'FeedStuffs Data'!P27,0)</f>
        <v>0</v>
      </c>
      <c r="AB28">
        <f>IF(AB$4=TRUE,'FeedStuffs Data'!Q27,0)</f>
        <v>0</v>
      </c>
      <c r="AC28">
        <f>IF(AC$4=TRUE,'FeedStuffs Data'!R27,0)</f>
        <v>0</v>
      </c>
      <c r="AD28">
        <f>IF(AD$4=TRUE,'FeedStuffs Data'!S27,0)</f>
        <v>0</v>
      </c>
      <c r="AE28">
        <f>IF(AE$4=TRUE,'FeedStuffs Data'!T27,0)</f>
        <v>0.0406</v>
      </c>
      <c r="AF28">
        <f>IF(AF$4=TRUE,'FeedStuffs Data'!U27,0)</f>
        <v>0.043</v>
      </c>
      <c r="AG28">
        <f>IF(AG$4=TRUE,'FeedStuffs Data'!V27,0)</f>
        <v>0.0309</v>
      </c>
      <c r="AH28">
        <f>IF(AH$4=TRUE,'FeedStuffs Data'!W27,0)</f>
        <v>0.175</v>
      </c>
      <c r="AI28">
        <f>IF(AI$4=TRUE,'FeedStuffs Data'!X27,0)</f>
        <v>0</v>
      </c>
      <c r="AJ28">
        <f>IF(AJ$4=TRUE,'FeedStuffs Data'!Y27,0)</f>
        <v>0.999</v>
      </c>
      <c r="AK28">
        <f>IF(AK$4=TRUE,'FeedStuffs Data'!Z27,0)</f>
        <v>0</v>
      </c>
      <c r="AL28">
        <f>IF(AL$4=TRUE,'FeedStuffs Data'!AA27,0)</f>
        <v>0</v>
      </c>
      <c r="AM28">
        <f>IF(AM$4=TRUE,'FeedStuffs Data'!AB27,0)</f>
        <v>0</v>
      </c>
      <c r="AN28">
        <f>IF(AN$4=TRUE,'FeedStuffs Data'!AC27,0)</f>
        <v>0.188</v>
      </c>
      <c r="AO28">
        <f>IF(AO$4=TRUE,'FeedStuffs Data'!AD27,0)</f>
        <v>0.0167</v>
      </c>
      <c r="AP28">
        <f>IF(AP$4=TRUE,'FeedStuffs Data'!AE27,0)</f>
        <v>0</v>
      </c>
      <c r="AQ28">
        <f>IF(AQ$4=TRUE,'FeedStuffs Data'!AF27,0)</f>
        <v>0</v>
      </c>
      <c r="AR28">
        <f>IF(AR$4=TRUE,'FeedStuffs Data'!AG27,0)</f>
        <v>0</v>
      </c>
      <c r="AS28">
        <f>IF(AS$4=TRUE,'FeedStuffs Data'!AH27,0)</f>
        <v>0</v>
      </c>
      <c r="AT28">
        <f>IF(AT$4=TRUE,'FeedStuffs Data'!AI27,0)</f>
        <v>0</v>
      </c>
      <c r="AU28">
        <f>IF(AU$4=TRUE,'FeedStuffs Data'!AJ27,0)</f>
        <v>0</v>
      </c>
      <c r="AV28">
        <f>IF(AV$4=TRUE,'FeedStuffs Data'!AK27,0)</f>
        <v>0</v>
      </c>
      <c r="AW28">
        <f>IF(AW$4=TRUE,'FeedStuffs Data'!AL27,0)</f>
        <v>0</v>
      </c>
      <c r="AX28">
        <f>IF(AX$4=TRUE,'FeedStuffs Data'!AM27,0)</f>
        <v>0</v>
      </c>
      <c r="AY28">
        <f>IF(AY$4=TRUE,'FeedStuffs Data'!AN27,0)</f>
        <v>0</v>
      </c>
      <c r="AZ28">
        <f>IF(AZ$4=TRUE,'FeedStuffs Data'!AO27,0)</f>
        <v>0</v>
      </c>
      <c r="BA28">
        <f>IF(BA$4=TRUE,'FeedStuffs Data'!AP27,0)</f>
        <v>0</v>
      </c>
      <c r="BB28">
        <f>IF(BB$4=TRUE,'FeedStuffs Data'!AQ27,0)</f>
        <v>0</v>
      </c>
      <c r="BC28">
        <f>IF(BC$4=TRUE,'FeedStuffs Data'!AR27,0)</f>
        <v>0</v>
      </c>
      <c r="BD28">
        <f>IF(BD$4=TRUE,'FeedStuffs Data'!AS27,0)</f>
        <v>0</v>
      </c>
      <c r="BE28">
        <f>IF(BE$4=TRUE,'FeedStuffs Data'!AT27,0)</f>
        <v>0</v>
      </c>
      <c r="BF28">
        <f>IF(BF$4=TRUE,'FeedStuffs Data'!AU27,0)</f>
        <v>0</v>
      </c>
      <c r="BG28">
        <f>IF(BG$4=TRUE,'FeedStuffs Data'!AV27,0)</f>
        <v>0</v>
      </c>
      <c r="BH28">
        <f>IF(BH$4=TRUE,'FeedStuffs Data'!AW27,0)</f>
        <v>0</v>
      </c>
      <c r="BI28">
        <f>IF(BI$4=TRUE,'FeedStuffs Data'!AX27,0)</f>
        <v>0</v>
      </c>
      <c r="BJ28">
        <f>IF(BJ$4=TRUE,'FeedStuffs Data'!AY27,0)</f>
        <v>0</v>
      </c>
      <c r="BK28">
        <f>IF(BK$4=TRUE,'FeedStuffs Data'!AZ27,0)</f>
        <v>0</v>
      </c>
      <c r="BL28">
        <f>IF(BL$4=TRUE,'FeedStuffs Data'!BA27,0)</f>
        <v>0</v>
      </c>
      <c r="BM28">
        <f>IF(BM$4=TRUE,'FeedStuffs Data'!BB27,0)</f>
        <v>0</v>
      </c>
      <c r="BN28">
        <f>IF(BN$4=TRUE,'FeedStuffs Data'!BC27,0)</f>
        <v>0</v>
      </c>
      <c r="BO28">
        <f ca="1" t="shared" si="9"/>
        <v>0</v>
      </c>
      <c r="BP28" s="3">
        <f ca="1" t="shared" si="62"/>
        <v>0</v>
      </c>
      <c r="BQ28" t="str">
        <f>Solver!B87</f>
        <v>Roasted Soybeans</v>
      </c>
      <c r="BS28">
        <f t="shared" si="6"/>
        <v>1</v>
      </c>
      <c r="BT28">
        <f t="shared" si="10"/>
        <v>28</v>
      </c>
      <c r="BU28">
        <f t="shared" si="13"/>
        <v>-19</v>
      </c>
      <c r="BV28" t="b">
        <f ca="1" t="shared" si="63"/>
        <v>0</v>
      </c>
      <c r="BY28" s="7"/>
      <c r="CE28">
        <f t="shared" si="8"/>
        <v>0</v>
      </c>
      <c r="CF28">
        <f t="shared" si="8"/>
        <v>0</v>
      </c>
      <c r="CG28">
        <f t="shared" si="52"/>
        <v>29</v>
      </c>
      <c r="CH28">
        <f t="shared" si="53"/>
        <v>0</v>
      </c>
      <c r="CI28">
        <f t="shared" si="54"/>
        <v>0</v>
      </c>
      <c r="CJ28">
        <f t="shared" si="55"/>
        <v>0</v>
      </c>
      <c r="CK28">
        <f t="shared" si="56"/>
        <v>0</v>
      </c>
      <c r="CL28">
        <f t="shared" si="57"/>
        <v>0</v>
      </c>
      <c r="CM28">
        <f t="shared" si="58"/>
        <v>0</v>
      </c>
      <c r="CN28">
        <f t="shared" si="59"/>
        <v>0</v>
      </c>
      <c r="CO28">
        <f t="shared" si="60"/>
        <v>0</v>
      </c>
      <c r="CP28">
        <f t="shared" si="61"/>
        <v>0</v>
      </c>
      <c r="CQ28">
        <f t="shared" si="14"/>
        <v>0</v>
      </c>
      <c r="CR28">
        <f t="shared" si="15"/>
        <v>0</v>
      </c>
      <c r="CS28">
        <f t="shared" si="16"/>
        <v>0</v>
      </c>
      <c r="CT28">
        <f t="shared" si="17"/>
        <v>0</v>
      </c>
      <c r="CU28">
        <f t="shared" si="18"/>
        <v>0</v>
      </c>
      <c r="CV28">
        <f t="shared" si="19"/>
        <v>0</v>
      </c>
      <c r="CW28">
        <f t="shared" si="20"/>
        <v>0</v>
      </c>
      <c r="CX28">
        <f t="shared" si="21"/>
        <v>0</v>
      </c>
      <c r="CY28">
        <f t="shared" si="22"/>
        <v>0</v>
      </c>
      <c r="CZ28">
        <f t="shared" si="23"/>
        <v>0</v>
      </c>
      <c r="DA28">
        <f t="shared" si="24"/>
        <v>0</v>
      </c>
      <c r="DB28">
        <f t="shared" si="25"/>
        <v>0</v>
      </c>
      <c r="DC28">
        <f t="shared" si="26"/>
        <v>0</v>
      </c>
      <c r="DD28">
        <f t="shared" si="27"/>
        <v>0</v>
      </c>
      <c r="DE28">
        <f t="shared" si="28"/>
        <v>0</v>
      </c>
      <c r="DF28">
        <f t="shared" si="29"/>
        <v>0</v>
      </c>
      <c r="DG28">
        <f t="shared" si="30"/>
        <v>0</v>
      </c>
      <c r="DH28">
        <f t="shared" si="31"/>
        <v>0</v>
      </c>
      <c r="DI28">
        <f t="shared" si="32"/>
        <v>0</v>
      </c>
      <c r="DJ28">
        <f t="shared" si="33"/>
        <v>0</v>
      </c>
      <c r="DK28">
        <f t="shared" si="34"/>
        <v>0</v>
      </c>
      <c r="DL28">
        <f t="shared" si="35"/>
        <v>0</v>
      </c>
      <c r="DM28">
        <f t="shared" si="36"/>
        <v>0</v>
      </c>
      <c r="DN28">
        <f t="shared" si="37"/>
        <v>0</v>
      </c>
      <c r="DO28">
        <f t="shared" si="38"/>
        <v>0</v>
      </c>
      <c r="DP28">
        <f t="shared" si="39"/>
        <v>0</v>
      </c>
      <c r="DQ28">
        <f t="shared" si="40"/>
        <v>0</v>
      </c>
      <c r="DR28">
        <f t="shared" si="41"/>
        <v>0</v>
      </c>
      <c r="DS28">
        <f t="shared" si="42"/>
        <v>0</v>
      </c>
      <c r="DT28">
        <f t="shared" si="43"/>
        <v>0</v>
      </c>
      <c r="DU28">
        <f t="shared" si="44"/>
        <v>0</v>
      </c>
      <c r="DV28">
        <f t="shared" si="45"/>
        <v>0</v>
      </c>
      <c r="DW28">
        <f t="shared" si="46"/>
        <v>0</v>
      </c>
      <c r="DX28">
        <f t="shared" si="47"/>
        <v>0</v>
      </c>
      <c r="DY28">
        <f t="shared" si="48"/>
        <v>0</v>
      </c>
      <c r="DZ28">
        <f t="shared" si="49"/>
        <v>0</v>
      </c>
      <c r="EA28">
        <f t="shared" si="50"/>
        <v>0</v>
      </c>
    </row>
    <row r="29" spans="1:131" ht="12.75">
      <c r="A29" s="3">
        <f ca="1" t="shared" si="51"/>
      </c>
      <c r="B29" s="3">
        <f ca="1" t="shared" si="11"/>
      </c>
      <c r="C29" s="15">
        <f t="shared" si="64"/>
      </c>
      <c r="D29">
        <f ca="1" t="shared" si="12"/>
      </c>
      <c r="G29" s="46" t="s">
        <v>167</v>
      </c>
      <c r="K29" s="3" t="str">
        <f>Solver!G36</f>
        <v>None</v>
      </c>
      <c r="L29" s="9">
        <f>IF(Solver!K36=TRUE,"*","")</f>
      </c>
      <c r="M29" s="3">
        <f>Solver!L36</f>
        <v>0</v>
      </c>
      <c r="N29" s="3"/>
      <c r="O29" s="3">
        <f t="shared" si="67"/>
        <v>0.1533619167160483</v>
      </c>
      <c r="Q29">
        <f>IF(Q$4=TRUE,'FeedStuffs Data'!F28,0)</f>
        <v>0</v>
      </c>
      <c r="R29">
        <f>IF(R$4=TRUE,'FeedStuffs Data'!G28,0)</f>
        <v>0</v>
      </c>
      <c r="S29">
        <f>IF(S$4=TRUE,'FeedStuffs Data'!H28,0)</f>
        <v>0</v>
      </c>
      <c r="T29">
        <f>IF(T$4=TRUE,'FeedStuffs Data'!I28,0)</f>
        <v>0</v>
      </c>
      <c r="U29">
        <f>IF(U$4=TRUE,'FeedStuffs Data'!J28,0)</f>
        <v>0.24954385964912285</v>
      </c>
      <c r="V29">
        <f>IF(V$4=TRUE,'FeedStuffs Data'!K28,0)</f>
        <v>0</v>
      </c>
      <c r="W29">
        <f>IF(W$4=TRUE,'FeedStuffs Data'!L28,0)</f>
        <v>0</v>
      </c>
      <c r="X29">
        <f>IF(X$4=TRUE,'FeedStuffs Data'!M28,0)</f>
        <v>0</v>
      </c>
      <c r="Y29">
        <f>IF(Y$4=TRUE,'FeedStuffs Data'!N28,0)</f>
        <v>0</v>
      </c>
      <c r="Z29">
        <f>IF(Z$4=TRUE,'FeedStuffs Data'!O28,0)</f>
        <v>0</v>
      </c>
      <c r="AA29">
        <f>IF(AA$4=TRUE,'FeedStuffs Data'!P28,0)</f>
        <v>0</v>
      </c>
      <c r="AB29">
        <f>IF(AB$4=TRUE,'FeedStuffs Data'!Q28,0)</f>
        <v>0</v>
      </c>
      <c r="AC29">
        <f>IF(AC$4=TRUE,'FeedStuffs Data'!R28,0)</f>
        <v>0</v>
      </c>
      <c r="AD29">
        <f>IF(AD$4=TRUE,'FeedStuffs Data'!S28,0)</f>
        <v>0</v>
      </c>
      <c r="AE29">
        <f>IF(AE$4=TRUE,'FeedStuffs Data'!T28,0)</f>
        <v>0.0229</v>
      </c>
      <c r="AF29">
        <f>IF(AF$4=TRUE,'FeedStuffs Data'!U28,0)</f>
        <v>0.0229</v>
      </c>
      <c r="AG29">
        <f>IF(AG$4=TRUE,'FeedStuffs Data'!V28,0)</f>
        <v>0.195</v>
      </c>
      <c r="AH29">
        <f>IF(AH$4=TRUE,'FeedStuffs Data'!W28,0)</f>
        <v>0.256</v>
      </c>
      <c r="AI29">
        <f>IF(AI$4=TRUE,'FeedStuffs Data'!X28,0)</f>
        <v>0</v>
      </c>
      <c r="AJ29">
        <f>IF(AJ$4=TRUE,'FeedStuffs Data'!Y28,0)</f>
        <v>0</v>
      </c>
      <c r="AK29">
        <f>IF(AK$4=TRUE,'FeedStuffs Data'!Z28,0)</f>
        <v>0</v>
      </c>
      <c r="AL29">
        <f>IF(AL$4=TRUE,'FeedStuffs Data'!AA28,0)</f>
        <v>0</v>
      </c>
      <c r="AM29">
        <f>IF(AM$4=TRUE,'FeedStuffs Data'!AB28,0)</f>
        <v>0</v>
      </c>
      <c r="AN29">
        <f>IF(AN$4=TRUE,'FeedStuffs Data'!AC28,0)</f>
        <v>0.101</v>
      </c>
      <c r="AO29">
        <f>IF(AO$4=TRUE,'FeedStuffs Data'!AD28,0)</f>
        <v>0.0537</v>
      </c>
      <c r="AP29">
        <f>IF(AP$4=TRUE,'FeedStuffs Data'!AE28,0)</f>
        <v>0</v>
      </c>
      <c r="AQ29">
        <f>IF(AQ$4=TRUE,'FeedStuffs Data'!AF28,0)</f>
        <v>0</v>
      </c>
      <c r="AR29">
        <f>IF(AR$4=TRUE,'FeedStuffs Data'!AG28,0)</f>
        <v>0</v>
      </c>
      <c r="AS29">
        <f>IF(AS$4=TRUE,'FeedStuffs Data'!AH28,0)</f>
        <v>0</v>
      </c>
      <c r="AT29">
        <f>IF(AT$4=TRUE,'FeedStuffs Data'!AI28,0)</f>
        <v>0</v>
      </c>
      <c r="AU29">
        <f>IF(AU$4=TRUE,'FeedStuffs Data'!AJ28,0)</f>
        <v>0</v>
      </c>
      <c r="AV29">
        <f>IF(AV$4=TRUE,'FeedStuffs Data'!AK28,0)</f>
        <v>0</v>
      </c>
      <c r="AW29">
        <f>IF(AW$4=TRUE,'FeedStuffs Data'!AL28,0)</f>
        <v>0</v>
      </c>
      <c r="AX29">
        <f>IF(AX$4=TRUE,'FeedStuffs Data'!AM28,0)</f>
        <v>0</v>
      </c>
      <c r="AY29">
        <f>IF(AY$4=TRUE,'FeedStuffs Data'!AN28,0)</f>
        <v>0</v>
      </c>
      <c r="AZ29">
        <f>IF(AZ$4=TRUE,'FeedStuffs Data'!AO28,0)</f>
        <v>0</v>
      </c>
      <c r="BA29">
        <f>IF(BA$4=TRUE,'FeedStuffs Data'!AP28,0)</f>
        <v>0</v>
      </c>
      <c r="BB29">
        <f>IF(BB$4=TRUE,'FeedStuffs Data'!AQ28,0)</f>
        <v>0</v>
      </c>
      <c r="BC29">
        <f>IF(BC$4=TRUE,'FeedStuffs Data'!AR28,0)</f>
        <v>0</v>
      </c>
      <c r="BD29">
        <f>IF(BD$4=TRUE,'FeedStuffs Data'!AS28,0)</f>
        <v>0</v>
      </c>
      <c r="BE29">
        <f>IF(BE$4=TRUE,'FeedStuffs Data'!AT28,0)</f>
        <v>0</v>
      </c>
      <c r="BF29">
        <f>IF(BF$4=TRUE,'FeedStuffs Data'!AU28,0)</f>
        <v>0</v>
      </c>
      <c r="BG29">
        <f>IF(BG$4=TRUE,'FeedStuffs Data'!AV28,0)</f>
        <v>0</v>
      </c>
      <c r="BH29">
        <f>IF(BH$4=TRUE,'FeedStuffs Data'!AW28,0)</f>
        <v>0</v>
      </c>
      <c r="BI29">
        <f>IF(BI$4=TRUE,'FeedStuffs Data'!AX28,0)</f>
        <v>0</v>
      </c>
      <c r="BJ29">
        <f>IF(BJ$4=TRUE,'FeedStuffs Data'!AY28,0)</f>
        <v>0</v>
      </c>
      <c r="BK29">
        <f>IF(BK$4=TRUE,'FeedStuffs Data'!AZ28,0)</f>
        <v>0</v>
      </c>
      <c r="BL29">
        <f>IF(BL$4=TRUE,'FeedStuffs Data'!BA28,0)</f>
        <v>0</v>
      </c>
      <c r="BM29">
        <f>IF(BM$4=TRUE,'FeedStuffs Data'!BB28,0)</f>
        <v>0</v>
      </c>
      <c r="BN29">
        <f>IF(BN$4=TRUE,'FeedStuffs Data'!BC28,0)</f>
        <v>0</v>
      </c>
      <c r="BO29">
        <f ca="1" t="shared" si="9"/>
        <v>0.0302790370460611</v>
      </c>
      <c r="BP29" s="3">
        <f ca="1" t="shared" si="62"/>
        <v>0.03331026927509472</v>
      </c>
      <c r="BQ29" t="str">
        <f>Solver!B88</f>
        <v>Soybean Meal 44% Protein</v>
      </c>
      <c r="BS29">
        <f t="shared" si="6"/>
        <v>48</v>
      </c>
      <c r="BT29">
        <f t="shared" si="10"/>
        <v>29</v>
      </c>
      <c r="BU29">
        <f t="shared" si="13"/>
        <v>-20</v>
      </c>
      <c r="BV29" t="b">
        <f ca="1" t="shared" si="63"/>
        <v>0</v>
      </c>
      <c r="BY29" s="7"/>
      <c r="CE29">
        <f t="shared" si="8"/>
        <v>0</v>
      </c>
      <c r="CF29">
        <f t="shared" si="8"/>
        <v>0</v>
      </c>
      <c r="CG29">
        <f t="shared" si="52"/>
        <v>0</v>
      </c>
      <c r="CH29">
        <f t="shared" si="53"/>
        <v>0</v>
      </c>
      <c r="CI29">
        <f t="shared" si="54"/>
        <v>0</v>
      </c>
      <c r="CJ29">
        <f t="shared" si="55"/>
        <v>0</v>
      </c>
      <c r="CK29">
        <f t="shared" si="56"/>
        <v>0</v>
      </c>
      <c r="CL29">
        <f t="shared" si="57"/>
        <v>0</v>
      </c>
      <c r="CM29">
        <f t="shared" si="58"/>
        <v>0</v>
      </c>
      <c r="CN29">
        <f t="shared" si="59"/>
        <v>0</v>
      </c>
      <c r="CO29">
        <f t="shared" si="60"/>
        <v>0</v>
      </c>
      <c r="CP29">
        <f t="shared" si="61"/>
        <v>0</v>
      </c>
      <c r="CQ29">
        <f t="shared" si="14"/>
        <v>0</v>
      </c>
      <c r="CR29">
        <f t="shared" si="15"/>
        <v>0</v>
      </c>
      <c r="CS29">
        <f t="shared" si="16"/>
        <v>0</v>
      </c>
      <c r="CT29">
        <f t="shared" si="17"/>
        <v>0</v>
      </c>
      <c r="CU29">
        <f t="shared" si="18"/>
        <v>0</v>
      </c>
      <c r="CV29">
        <f t="shared" si="19"/>
        <v>0</v>
      </c>
      <c r="CW29">
        <f t="shared" si="20"/>
        <v>0</v>
      </c>
      <c r="CX29">
        <f t="shared" si="21"/>
        <v>0</v>
      </c>
      <c r="CY29">
        <f t="shared" si="22"/>
        <v>0</v>
      </c>
      <c r="CZ29">
        <f t="shared" si="23"/>
        <v>0</v>
      </c>
      <c r="DA29">
        <f t="shared" si="24"/>
        <v>0</v>
      </c>
      <c r="DB29">
        <f t="shared" si="25"/>
        <v>0</v>
      </c>
      <c r="DC29">
        <f t="shared" si="26"/>
        <v>0</v>
      </c>
      <c r="DD29">
        <f t="shared" si="27"/>
        <v>0</v>
      </c>
      <c r="DE29">
        <f t="shared" si="28"/>
        <v>0</v>
      </c>
      <c r="DF29">
        <f t="shared" si="29"/>
        <v>0</v>
      </c>
      <c r="DG29">
        <f t="shared" si="30"/>
        <v>0</v>
      </c>
      <c r="DH29">
        <f t="shared" si="31"/>
        <v>0</v>
      </c>
      <c r="DI29">
        <f t="shared" si="32"/>
        <v>0</v>
      </c>
      <c r="DJ29">
        <f t="shared" si="33"/>
        <v>0</v>
      </c>
      <c r="DK29">
        <f t="shared" si="34"/>
        <v>0</v>
      </c>
      <c r="DL29">
        <f t="shared" si="35"/>
        <v>0</v>
      </c>
      <c r="DM29">
        <f t="shared" si="36"/>
        <v>0</v>
      </c>
      <c r="DN29">
        <f t="shared" si="37"/>
        <v>0</v>
      </c>
      <c r="DO29">
        <f t="shared" si="38"/>
        <v>0</v>
      </c>
      <c r="DP29">
        <f t="shared" si="39"/>
        <v>0</v>
      </c>
      <c r="DQ29">
        <f t="shared" si="40"/>
        <v>0</v>
      </c>
      <c r="DR29">
        <f t="shared" si="41"/>
        <v>0</v>
      </c>
      <c r="DS29">
        <f t="shared" si="42"/>
        <v>0</v>
      </c>
      <c r="DT29">
        <f t="shared" si="43"/>
        <v>0</v>
      </c>
      <c r="DU29">
        <f t="shared" si="44"/>
        <v>0</v>
      </c>
      <c r="DV29">
        <f t="shared" si="45"/>
        <v>0</v>
      </c>
      <c r="DW29">
        <f t="shared" si="46"/>
        <v>0</v>
      </c>
      <c r="DX29">
        <f t="shared" si="47"/>
        <v>0</v>
      </c>
      <c r="DY29">
        <f t="shared" si="48"/>
        <v>0</v>
      </c>
      <c r="DZ29">
        <f t="shared" si="49"/>
        <v>0</v>
      </c>
      <c r="EA29">
        <f t="shared" si="50"/>
        <v>0</v>
      </c>
    </row>
    <row r="30" spans="1:131" ht="12.75">
      <c r="A30" s="3">
        <f ca="1" t="shared" si="51"/>
      </c>
      <c r="B30" s="3">
        <f ca="1" t="shared" si="11"/>
      </c>
      <c r="C30" s="15">
        <f t="shared" si="64"/>
      </c>
      <c r="D30">
        <f ca="1" t="shared" si="12"/>
      </c>
      <c r="G30" s="46" t="s">
        <v>164</v>
      </c>
      <c r="K30" s="3" t="str">
        <f>Solver!G37</f>
        <v>None</v>
      </c>
      <c r="L30" s="9">
        <f>IF(Solver!K37=TRUE,"*","")</f>
      </c>
      <c r="M30" s="3">
        <f>Solver!L37</f>
        <v>0</v>
      </c>
      <c r="N30" s="3"/>
      <c r="O30" s="3">
        <f t="shared" si="67"/>
        <v>0.3145969764612573</v>
      </c>
      <c r="Q30">
        <f>IF(Q$4=TRUE,'FeedStuffs Data'!F29,0)</f>
        <v>0</v>
      </c>
      <c r="R30">
        <f>IF(R$4=TRUE,'FeedStuffs Data'!G29,0)</f>
        <v>0</v>
      </c>
      <c r="S30">
        <f>IF(S$4=TRUE,'FeedStuffs Data'!H29,0)</f>
        <v>0</v>
      </c>
      <c r="T30">
        <f>IF(T$4=TRUE,'FeedStuffs Data'!I29,0)</f>
        <v>0</v>
      </c>
      <c r="U30">
        <f>IF(U$4=TRUE,'FeedStuffs Data'!J29,0)</f>
        <v>0.47</v>
      </c>
      <c r="V30">
        <f>IF(V$4=TRUE,'FeedStuffs Data'!K29,0)</f>
        <v>0</v>
      </c>
      <c r="W30">
        <f>IF(W$4=TRUE,'FeedStuffs Data'!L29,0)</f>
        <v>0</v>
      </c>
      <c r="X30">
        <f>IF(X$4=TRUE,'FeedStuffs Data'!M29,0)</f>
        <v>0</v>
      </c>
      <c r="Y30">
        <f>IF(Y$4=TRUE,'FeedStuffs Data'!N29,0)</f>
        <v>0</v>
      </c>
      <c r="Z30">
        <f>IF(Z$4=TRUE,'FeedStuffs Data'!O29,0)</f>
        <v>0</v>
      </c>
      <c r="AA30">
        <f>IF(AA$4=TRUE,'FeedStuffs Data'!P29,0)</f>
        <v>0</v>
      </c>
      <c r="AB30">
        <f>IF(AB$4=TRUE,'FeedStuffs Data'!Q29,0)</f>
        <v>0</v>
      </c>
      <c r="AC30">
        <f>IF(AC$4=TRUE,'FeedStuffs Data'!R29,0)</f>
        <v>0</v>
      </c>
      <c r="AD30">
        <f>IF(AD$4=TRUE,'FeedStuffs Data'!S29,0)</f>
        <v>0</v>
      </c>
      <c r="AE30">
        <f>IF(AE$4=TRUE,'FeedStuffs Data'!T29,0)</f>
        <v>0.108</v>
      </c>
      <c r="AF30">
        <f>IF(AF$4=TRUE,'FeedStuffs Data'!U29,0)</f>
        <v>0.09</v>
      </c>
      <c r="AG30">
        <f>IF(AG$4=TRUE,'FeedStuffs Data'!V29,0)</f>
        <v>0.46</v>
      </c>
      <c r="AH30">
        <f>IF(AH$4=TRUE,'FeedStuffs Data'!W29,0)</f>
        <v>0.516</v>
      </c>
      <c r="AI30">
        <f>IF(AI$4=TRUE,'FeedStuffs Data'!X29,0)</f>
        <v>0</v>
      </c>
      <c r="AJ30">
        <f>IF(AJ$4=TRUE,'FeedStuffs Data'!Y29,0)</f>
        <v>0</v>
      </c>
      <c r="AK30">
        <f>IF(AK$4=TRUE,'FeedStuffs Data'!Z29,0)</f>
        <v>0</v>
      </c>
      <c r="AL30">
        <f>IF(AL$4=TRUE,'FeedStuffs Data'!AA29,0)</f>
        <v>0</v>
      </c>
      <c r="AM30">
        <f>IF(AM$4=TRUE,'FeedStuffs Data'!AB29,0)</f>
        <v>0</v>
      </c>
      <c r="AN30">
        <f>IF(AN$4=TRUE,'FeedStuffs Data'!AC29,0)</f>
        <v>0.134</v>
      </c>
      <c r="AO30">
        <f>IF(AO$4=TRUE,'FeedStuffs Data'!AD29,0)</f>
        <v>0.103</v>
      </c>
      <c r="AP30">
        <f>IF(AP$4=TRUE,'FeedStuffs Data'!AE29,0)</f>
        <v>0</v>
      </c>
      <c r="AQ30">
        <f>IF(AQ$4=TRUE,'FeedStuffs Data'!AF29,0)</f>
        <v>0</v>
      </c>
      <c r="AR30">
        <f>IF(AR$4=TRUE,'FeedStuffs Data'!AG29,0)</f>
        <v>0</v>
      </c>
      <c r="AS30">
        <f>IF(AS$4=TRUE,'FeedStuffs Data'!AH29,0)</f>
        <v>0</v>
      </c>
      <c r="AT30">
        <f>IF(AT$4=TRUE,'FeedStuffs Data'!AI29,0)</f>
        <v>0</v>
      </c>
      <c r="AU30">
        <f>IF(AU$4=TRUE,'FeedStuffs Data'!AJ29,0)</f>
        <v>0</v>
      </c>
      <c r="AV30">
        <f>IF(AV$4=TRUE,'FeedStuffs Data'!AK29,0)</f>
        <v>0</v>
      </c>
      <c r="AW30">
        <f>IF(AW$4=TRUE,'FeedStuffs Data'!AL29,0)</f>
        <v>0</v>
      </c>
      <c r="AX30">
        <f>IF(AX$4=TRUE,'FeedStuffs Data'!AM29,0)</f>
        <v>0</v>
      </c>
      <c r="AY30">
        <f>IF(AY$4=TRUE,'FeedStuffs Data'!AN29,0)</f>
        <v>0</v>
      </c>
      <c r="AZ30">
        <f>IF(AZ$4=TRUE,'FeedStuffs Data'!AO29,0)</f>
        <v>0</v>
      </c>
      <c r="BA30">
        <f>IF(BA$4=TRUE,'FeedStuffs Data'!AP29,0)</f>
        <v>0</v>
      </c>
      <c r="BB30">
        <f>IF(BB$4=TRUE,'FeedStuffs Data'!AQ29,0)</f>
        <v>0</v>
      </c>
      <c r="BC30">
        <f>IF(BC$4=TRUE,'FeedStuffs Data'!AR29,0)</f>
        <v>0</v>
      </c>
      <c r="BD30">
        <f>IF(BD$4=TRUE,'FeedStuffs Data'!AS29,0)</f>
        <v>0</v>
      </c>
      <c r="BE30">
        <f>IF(BE$4=TRUE,'FeedStuffs Data'!AT29,0)</f>
        <v>0</v>
      </c>
      <c r="BF30">
        <f>IF(BF$4=TRUE,'FeedStuffs Data'!AU29,0)</f>
        <v>0</v>
      </c>
      <c r="BG30">
        <f>IF(BG$4=TRUE,'FeedStuffs Data'!AV29,0)</f>
        <v>0</v>
      </c>
      <c r="BH30">
        <f>IF(BH$4=TRUE,'FeedStuffs Data'!AW29,0)</f>
        <v>0</v>
      </c>
      <c r="BI30">
        <f>IF(BI$4=TRUE,'FeedStuffs Data'!AX29,0)</f>
        <v>0</v>
      </c>
      <c r="BJ30">
        <f>IF(BJ$4=TRUE,'FeedStuffs Data'!AY29,0)</f>
        <v>0</v>
      </c>
      <c r="BK30">
        <f>IF(BK$4=TRUE,'FeedStuffs Data'!AZ29,0)</f>
        <v>0</v>
      </c>
      <c r="BL30">
        <f>IF(BL$4=TRUE,'FeedStuffs Data'!BA29,0)</f>
        <v>0</v>
      </c>
      <c r="BM30">
        <f>IF(BM$4=TRUE,'FeedStuffs Data'!BB29,0)</f>
        <v>0</v>
      </c>
      <c r="BN30">
        <f>IF(BN$4=TRUE,'FeedStuffs Data'!BC29,0)</f>
        <v>0</v>
      </c>
      <c r="BO30">
        <f ca="1" t="shared" si="9"/>
        <v>0</v>
      </c>
      <c r="BP30" s="3">
        <f ca="1" t="shared" si="62"/>
        <v>0</v>
      </c>
      <c r="BQ30" t="str">
        <f>Solver!B89</f>
        <v>Urea</v>
      </c>
      <c r="BS30">
        <f t="shared" si="6"/>
        <v>1</v>
      </c>
      <c r="BT30">
        <f t="shared" si="10"/>
        <v>30</v>
      </c>
      <c r="BU30">
        <f t="shared" si="13"/>
        <v>-21</v>
      </c>
      <c r="BV30" t="b">
        <f ca="1" t="shared" si="63"/>
        <v>0</v>
      </c>
      <c r="BY30" s="7"/>
      <c r="CE30">
        <f t="shared" si="8"/>
        <v>0</v>
      </c>
      <c r="CF30">
        <f t="shared" si="8"/>
        <v>0</v>
      </c>
      <c r="CG30">
        <f t="shared" si="52"/>
        <v>0</v>
      </c>
      <c r="CH30">
        <f t="shared" si="53"/>
        <v>0</v>
      </c>
      <c r="CI30">
        <f t="shared" si="54"/>
        <v>0</v>
      </c>
      <c r="CJ30">
        <f t="shared" si="55"/>
        <v>0</v>
      </c>
      <c r="CK30">
        <f t="shared" si="56"/>
        <v>0</v>
      </c>
      <c r="CL30">
        <f t="shared" si="57"/>
        <v>0</v>
      </c>
      <c r="CM30">
        <f t="shared" si="58"/>
        <v>0</v>
      </c>
      <c r="CN30">
        <f t="shared" si="59"/>
        <v>0</v>
      </c>
      <c r="CO30">
        <f t="shared" si="60"/>
        <v>0</v>
      </c>
      <c r="CP30">
        <f t="shared" si="61"/>
        <v>0</v>
      </c>
      <c r="CQ30">
        <f t="shared" si="14"/>
        <v>0</v>
      </c>
      <c r="CR30">
        <f t="shared" si="15"/>
        <v>0</v>
      </c>
      <c r="CS30">
        <f t="shared" si="16"/>
        <v>0</v>
      </c>
      <c r="CT30">
        <f t="shared" si="17"/>
        <v>0</v>
      </c>
      <c r="CU30">
        <f t="shared" si="18"/>
        <v>0</v>
      </c>
      <c r="CV30">
        <f t="shared" si="19"/>
        <v>0</v>
      </c>
      <c r="CW30">
        <f t="shared" si="20"/>
        <v>0</v>
      </c>
      <c r="CX30">
        <f t="shared" si="21"/>
        <v>0</v>
      </c>
      <c r="CY30">
        <f t="shared" si="22"/>
        <v>0</v>
      </c>
      <c r="CZ30">
        <f t="shared" si="23"/>
        <v>0</v>
      </c>
      <c r="DA30">
        <f t="shared" si="24"/>
        <v>0</v>
      </c>
      <c r="DB30">
        <f t="shared" si="25"/>
        <v>0</v>
      </c>
      <c r="DC30">
        <f t="shared" si="26"/>
        <v>0</v>
      </c>
      <c r="DD30">
        <f t="shared" si="27"/>
        <v>0</v>
      </c>
      <c r="DE30">
        <f t="shared" si="28"/>
        <v>0</v>
      </c>
      <c r="DF30">
        <f t="shared" si="29"/>
        <v>0</v>
      </c>
      <c r="DG30">
        <f t="shared" si="30"/>
        <v>0</v>
      </c>
      <c r="DH30">
        <f t="shared" si="31"/>
        <v>0</v>
      </c>
      <c r="DI30">
        <f t="shared" si="32"/>
        <v>0</v>
      </c>
      <c r="DJ30">
        <f t="shared" si="33"/>
        <v>0</v>
      </c>
      <c r="DK30">
        <f t="shared" si="34"/>
        <v>0</v>
      </c>
      <c r="DL30">
        <f t="shared" si="35"/>
        <v>0</v>
      </c>
      <c r="DM30">
        <f t="shared" si="36"/>
        <v>0</v>
      </c>
      <c r="DN30">
        <f t="shared" si="37"/>
        <v>0</v>
      </c>
      <c r="DO30">
        <f t="shared" si="38"/>
        <v>0</v>
      </c>
      <c r="DP30">
        <f t="shared" si="39"/>
        <v>0</v>
      </c>
      <c r="DQ30">
        <f t="shared" si="40"/>
        <v>0</v>
      </c>
      <c r="DR30">
        <f t="shared" si="41"/>
        <v>0</v>
      </c>
      <c r="DS30">
        <f t="shared" si="42"/>
        <v>0</v>
      </c>
      <c r="DT30">
        <f t="shared" si="43"/>
        <v>0</v>
      </c>
      <c r="DU30">
        <f t="shared" si="44"/>
        <v>0</v>
      </c>
      <c r="DV30">
        <f t="shared" si="45"/>
        <v>0</v>
      </c>
      <c r="DW30">
        <f t="shared" si="46"/>
        <v>0</v>
      </c>
      <c r="DX30">
        <f t="shared" si="47"/>
        <v>0</v>
      </c>
      <c r="DY30">
        <f t="shared" si="48"/>
        <v>0</v>
      </c>
      <c r="DZ30">
        <f t="shared" si="49"/>
        <v>0</v>
      </c>
      <c r="EA30">
        <f t="shared" si="50"/>
        <v>0</v>
      </c>
    </row>
    <row r="31" spans="1:131" ht="12.75">
      <c r="A31" s="3">
        <f ca="1" t="shared" si="51"/>
      </c>
      <c r="B31" s="3">
        <f ca="1" t="shared" si="11"/>
      </c>
      <c r="C31" s="15">
        <f t="shared" si="64"/>
      </c>
      <c r="D31">
        <f ca="1" t="shared" si="12"/>
      </c>
      <c r="G31" s="46" t="s">
        <v>168</v>
      </c>
      <c r="K31" s="3" t="str">
        <f>Solver!G38</f>
        <v>None</v>
      </c>
      <c r="L31" s="9">
        <f>IF(Solver!K38=TRUE,"*","")</f>
      </c>
      <c r="M31" s="3">
        <f>Solver!L38</f>
        <v>0</v>
      </c>
      <c r="N31" s="3"/>
      <c r="O31" s="3">
        <f t="shared" si="67"/>
        <v>0.26183917759307346</v>
      </c>
      <c r="Q31">
        <f>IF(Q$4=TRUE,'FeedStuffs Data'!F30,0)</f>
        <v>0</v>
      </c>
      <c r="R31">
        <f>IF(R$4=TRUE,'FeedStuffs Data'!G30,0)</f>
        <v>0</v>
      </c>
      <c r="S31">
        <f>IF(S$4=TRUE,'FeedStuffs Data'!H30,0)</f>
        <v>0</v>
      </c>
      <c r="T31">
        <f>IF(T$4=TRUE,'FeedStuffs Data'!I30,0)</f>
        <v>0</v>
      </c>
      <c r="U31">
        <f>IF(U$4=TRUE,'FeedStuffs Data'!J30,0)</f>
        <v>0.4314263322884012</v>
      </c>
      <c r="V31">
        <f>IF(V$4=TRUE,'FeedStuffs Data'!K30,0)</f>
        <v>0</v>
      </c>
      <c r="W31">
        <f>IF(W$4=TRUE,'FeedStuffs Data'!L30,0)</f>
        <v>0</v>
      </c>
      <c r="X31">
        <f>IF(X$4=TRUE,'FeedStuffs Data'!M30,0)</f>
        <v>0</v>
      </c>
      <c r="Y31">
        <f>IF(Y$4=TRUE,'FeedStuffs Data'!N30,0)</f>
        <v>0</v>
      </c>
      <c r="Z31">
        <f>IF(Z$4=TRUE,'FeedStuffs Data'!O30,0)</f>
        <v>0</v>
      </c>
      <c r="AA31">
        <f>IF(AA$4=TRUE,'FeedStuffs Data'!P30,0)</f>
        <v>0</v>
      </c>
      <c r="AB31">
        <f>IF(AB$4=TRUE,'FeedStuffs Data'!Q30,0)</f>
        <v>0</v>
      </c>
      <c r="AC31">
        <f>IF(AC$4=TRUE,'FeedStuffs Data'!R30,0)</f>
        <v>0</v>
      </c>
      <c r="AD31">
        <f>IF(AD$4=TRUE,'FeedStuffs Data'!S30,0)</f>
        <v>0</v>
      </c>
      <c r="AE31">
        <f>IF(AE$4=TRUE,'FeedStuffs Data'!T30,0)</f>
        <v>0.033</v>
      </c>
      <c r="AF31">
        <f>IF(AF$4=TRUE,'FeedStuffs Data'!U30,0)</f>
        <v>0.033</v>
      </c>
      <c r="AG31">
        <f>IF(AG$4=TRUE,'FeedStuffs Data'!V30,0)</f>
        <v>0.266</v>
      </c>
      <c r="AH31">
        <f>IF(AH$4=TRUE,'FeedStuffs Data'!W30,0)</f>
        <v>0.418</v>
      </c>
      <c r="AI31">
        <f>IF(AI$4=TRUE,'FeedStuffs Data'!X30,0)</f>
        <v>0</v>
      </c>
      <c r="AJ31">
        <f>IF(AJ$4=TRUE,'FeedStuffs Data'!Y30,0)</f>
        <v>0</v>
      </c>
      <c r="AK31">
        <f>IF(AK$4=TRUE,'FeedStuffs Data'!Z30,0)</f>
        <v>0</v>
      </c>
      <c r="AL31">
        <f>IF(AL$4=TRUE,'FeedStuffs Data'!AA30,0)</f>
        <v>0</v>
      </c>
      <c r="AM31">
        <f>IF(AM$4=TRUE,'FeedStuffs Data'!AB30,0)</f>
        <v>0</v>
      </c>
      <c r="AN31">
        <f>IF(AN$4=TRUE,'FeedStuffs Data'!AC30,0)</f>
        <v>0.111</v>
      </c>
      <c r="AO31">
        <f>IF(AO$4=TRUE,'FeedStuffs Data'!AD30,0)</f>
        <v>0.07</v>
      </c>
      <c r="AP31">
        <f>IF(AP$4=TRUE,'FeedStuffs Data'!AE30,0)</f>
        <v>0</v>
      </c>
      <c r="AQ31">
        <f>IF(AQ$4=TRUE,'FeedStuffs Data'!AF30,0)</f>
        <v>0</v>
      </c>
      <c r="AR31">
        <f>IF(AR$4=TRUE,'FeedStuffs Data'!AG30,0)</f>
        <v>0</v>
      </c>
      <c r="AS31">
        <f>IF(AS$4=TRUE,'FeedStuffs Data'!AH30,0)</f>
        <v>0</v>
      </c>
      <c r="AT31">
        <f>IF(AT$4=TRUE,'FeedStuffs Data'!AI30,0)</f>
        <v>0</v>
      </c>
      <c r="AU31">
        <f>IF(AU$4=TRUE,'FeedStuffs Data'!AJ30,0)</f>
        <v>0</v>
      </c>
      <c r="AV31">
        <f>IF(AV$4=TRUE,'FeedStuffs Data'!AK30,0)</f>
        <v>0</v>
      </c>
      <c r="AW31">
        <f>IF(AW$4=TRUE,'FeedStuffs Data'!AL30,0)</f>
        <v>0</v>
      </c>
      <c r="AX31">
        <f>IF(AX$4=TRUE,'FeedStuffs Data'!AM30,0)</f>
        <v>0</v>
      </c>
      <c r="AY31">
        <f>IF(AY$4=TRUE,'FeedStuffs Data'!AN30,0)</f>
        <v>0</v>
      </c>
      <c r="AZ31">
        <f>IF(AZ$4=TRUE,'FeedStuffs Data'!AO30,0)</f>
        <v>0</v>
      </c>
      <c r="BA31">
        <f>IF(BA$4=TRUE,'FeedStuffs Data'!AP30,0)</f>
        <v>0</v>
      </c>
      <c r="BB31">
        <f>IF(BB$4=TRUE,'FeedStuffs Data'!AQ30,0)</f>
        <v>0</v>
      </c>
      <c r="BC31">
        <f>IF(BC$4=TRUE,'FeedStuffs Data'!AR30,0)</f>
        <v>0</v>
      </c>
      <c r="BD31">
        <f>IF(BD$4=TRUE,'FeedStuffs Data'!AS30,0)</f>
        <v>0</v>
      </c>
      <c r="BE31">
        <f>IF(BE$4=TRUE,'FeedStuffs Data'!AT30,0)</f>
        <v>0</v>
      </c>
      <c r="BF31">
        <f>IF(BF$4=TRUE,'FeedStuffs Data'!AU30,0)</f>
        <v>0</v>
      </c>
      <c r="BG31">
        <f>IF(BG$4=TRUE,'FeedStuffs Data'!AV30,0)</f>
        <v>0</v>
      </c>
      <c r="BH31">
        <f>IF(BH$4=TRUE,'FeedStuffs Data'!AW30,0)</f>
        <v>0</v>
      </c>
      <c r="BI31">
        <f>IF(BI$4=TRUE,'FeedStuffs Data'!AX30,0)</f>
        <v>0</v>
      </c>
      <c r="BJ31">
        <f>IF(BJ$4=TRUE,'FeedStuffs Data'!AY30,0)</f>
        <v>0</v>
      </c>
      <c r="BK31">
        <f>IF(BK$4=TRUE,'FeedStuffs Data'!AZ30,0)</f>
        <v>0</v>
      </c>
      <c r="BL31">
        <f>IF(BL$4=TRUE,'FeedStuffs Data'!BA30,0)</f>
        <v>0</v>
      </c>
      <c r="BM31">
        <f>IF(BM$4=TRUE,'FeedStuffs Data'!BB30,0)</f>
        <v>0</v>
      </c>
      <c r="BN31">
        <f>IF(BN$4=TRUE,'FeedStuffs Data'!BC30,0)</f>
        <v>0</v>
      </c>
      <c r="BO31">
        <f ca="1" t="shared" si="9"/>
        <v>0</v>
      </c>
      <c r="BP31" s="3">
        <f ca="1" t="shared" si="62"/>
        <v>0</v>
      </c>
      <c r="BQ31" t="str">
        <f>Solver!B90</f>
        <v>Wheat </v>
      </c>
      <c r="BS31">
        <f t="shared" si="6"/>
        <v>1</v>
      </c>
      <c r="BT31">
        <f t="shared" si="10"/>
        <v>31</v>
      </c>
      <c r="BU31">
        <f t="shared" si="13"/>
        <v>-22</v>
      </c>
      <c r="BV31" t="b">
        <f ca="1" t="shared" si="63"/>
        <v>0</v>
      </c>
      <c r="BY31" s="7"/>
      <c r="CE31">
        <f t="shared" si="8"/>
        <v>0</v>
      </c>
      <c r="CF31">
        <f t="shared" si="8"/>
        <v>0</v>
      </c>
      <c r="CG31">
        <f t="shared" si="52"/>
        <v>0</v>
      </c>
      <c r="CH31">
        <f t="shared" si="53"/>
        <v>0</v>
      </c>
      <c r="CI31">
        <f t="shared" si="54"/>
        <v>0</v>
      </c>
      <c r="CJ31">
        <f t="shared" si="55"/>
        <v>0</v>
      </c>
      <c r="CK31">
        <f t="shared" si="56"/>
        <v>0</v>
      </c>
      <c r="CL31">
        <f t="shared" si="57"/>
        <v>0</v>
      </c>
      <c r="CM31">
        <f t="shared" si="58"/>
        <v>0</v>
      </c>
      <c r="CN31">
        <f t="shared" si="59"/>
        <v>0</v>
      </c>
      <c r="CO31">
        <f t="shared" si="60"/>
        <v>0</v>
      </c>
      <c r="CP31">
        <f t="shared" si="61"/>
        <v>0</v>
      </c>
      <c r="CQ31">
        <f t="shared" si="14"/>
        <v>0</v>
      </c>
      <c r="CR31">
        <f t="shared" si="15"/>
        <v>0</v>
      </c>
      <c r="CS31">
        <f t="shared" si="16"/>
        <v>0</v>
      </c>
      <c r="CT31">
        <f t="shared" si="17"/>
        <v>0</v>
      </c>
      <c r="CU31">
        <f t="shared" si="18"/>
        <v>0</v>
      </c>
      <c r="CV31">
        <f t="shared" si="19"/>
        <v>0</v>
      </c>
      <c r="CW31">
        <f t="shared" si="20"/>
        <v>0</v>
      </c>
      <c r="CX31">
        <f t="shared" si="21"/>
        <v>0</v>
      </c>
      <c r="CY31">
        <f t="shared" si="22"/>
        <v>0</v>
      </c>
      <c r="CZ31">
        <f t="shared" si="23"/>
        <v>0</v>
      </c>
      <c r="DA31">
        <f t="shared" si="24"/>
        <v>0</v>
      </c>
      <c r="DB31">
        <f t="shared" si="25"/>
        <v>0</v>
      </c>
      <c r="DC31">
        <f t="shared" si="26"/>
        <v>0</v>
      </c>
      <c r="DD31">
        <f t="shared" si="27"/>
        <v>0</v>
      </c>
      <c r="DE31">
        <f t="shared" si="28"/>
        <v>0</v>
      </c>
      <c r="DF31">
        <f t="shared" si="29"/>
        <v>0</v>
      </c>
      <c r="DG31">
        <f t="shared" si="30"/>
        <v>0</v>
      </c>
      <c r="DH31">
        <f t="shared" si="31"/>
        <v>0</v>
      </c>
      <c r="DI31">
        <f t="shared" si="32"/>
        <v>0</v>
      </c>
      <c r="DJ31">
        <f t="shared" si="33"/>
        <v>0</v>
      </c>
      <c r="DK31">
        <f t="shared" si="34"/>
        <v>0</v>
      </c>
      <c r="DL31">
        <f t="shared" si="35"/>
        <v>0</v>
      </c>
      <c r="DM31">
        <f t="shared" si="36"/>
        <v>0</v>
      </c>
      <c r="DN31">
        <f t="shared" si="37"/>
        <v>0</v>
      </c>
      <c r="DO31">
        <f t="shared" si="38"/>
        <v>0</v>
      </c>
      <c r="DP31">
        <f t="shared" si="39"/>
        <v>0</v>
      </c>
      <c r="DQ31">
        <f t="shared" si="40"/>
        <v>0</v>
      </c>
      <c r="DR31">
        <f t="shared" si="41"/>
        <v>0</v>
      </c>
      <c r="DS31">
        <f t="shared" si="42"/>
        <v>0</v>
      </c>
      <c r="DT31">
        <f t="shared" si="43"/>
        <v>0</v>
      </c>
      <c r="DU31">
        <f t="shared" si="44"/>
        <v>0</v>
      </c>
      <c r="DV31">
        <f t="shared" si="45"/>
        <v>0</v>
      </c>
      <c r="DW31">
        <f t="shared" si="46"/>
        <v>0</v>
      </c>
      <c r="DX31">
        <f t="shared" si="47"/>
        <v>0</v>
      </c>
      <c r="DY31">
        <f t="shared" si="48"/>
        <v>0</v>
      </c>
      <c r="DZ31">
        <f t="shared" si="49"/>
        <v>0</v>
      </c>
      <c r="EA31">
        <f t="shared" si="50"/>
        <v>0</v>
      </c>
    </row>
    <row r="32" spans="1:131" ht="12.75">
      <c r="A32" s="3">
        <f ca="1" t="shared" si="51"/>
      </c>
      <c r="B32" s="3">
        <f ca="1" t="shared" si="11"/>
      </c>
      <c r="C32" s="15">
        <f t="shared" si="64"/>
      </c>
      <c r="D32">
        <f ca="1" t="shared" si="12"/>
      </c>
      <c r="G32" s="46" t="s">
        <v>26</v>
      </c>
      <c r="K32" s="3" t="str">
        <f>Solver!G39</f>
        <v>None</v>
      </c>
      <c r="L32" s="9">
        <f>IF(Solver!K39=TRUE,"*","")</f>
      </c>
      <c r="M32" s="3">
        <f>Solver!L39</f>
        <v>0</v>
      </c>
      <c r="N32" s="3"/>
      <c r="O32" s="3">
        <f t="shared" si="67"/>
        <v>0.06126317920051795</v>
      </c>
      <c r="Q32">
        <f>IF(Q$4=TRUE,'FeedStuffs Data'!F31,0)</f>
        <v>0</v>
      </c>
      <c r="R32">
        <f>IF(R$4=TRUE,'FeedStuffs Data'!G31,0)</f>
        <v>0</v>
      </c>
      <c r="S32">
        <f>IF(S$4=TRUE,'FeedStuffs Data'!H31,0)</f>
        <v>0</v>
      </c>
      <c r="T32">
        <f>IF(T$4=TRUE,'FeedStuffs Data'!I31,0)</f>
        <v>0</v>
      </c>
      <c r="U32">
        <f>IF(U$4=TRUE,'FeedStuffs Data'!J31,0)</f>
        <v>0.09</v>
      </c>
      <c r="V32">
        <f>IF(V$4=TRUE,'FeedStuffs Data'!K31,0)</f>
        <v>0</v>
      </c>
      <c r="W32">
        <f>IF(W$4=TRUE,'FeedStuffs Data'!L31,0)</f>
        <v>0</v>
      </c>
      <c r="X32">
        <f>IF(X$4=TRUE,'FeedStuffs Data'!M31,0)</f>
        <v>0</v>
      </c>
      <c r="Y32">
        <f>IF(Y$4=TRUE,'FeedStuffs Data'!N31,0)</f>
        <v>0</v>
      </c>
      <c r="Z32">
        <f>IF(Z$4=TRUE,'FeedStuffs Data'!O31,0)</f>
        <v>0</v>
      </c>
      <c r="AA32">
        <f>IF(AA$4=TRUE,'FeedStuffs Data'!P31,0)</f>
        <v>0</v>
      </c>
      <c r="AB32">
        <f>IF(AB$4=TRUE,'FeedStuffs Data'!Q31,0)</f>
        <v>0</v>
      </c>
      <c r="AC32">
        <f>IF(AC$4=TRUE,'FeedStuffs Data'!R31,0)</f>
        <v>0</v>
      </c>
      <c r="AD32">
        <f>IF(AD$4=TRUE,'FeedStuffs Data'!S31,0)</f>
        <v>0</v>
      </c>
      <c r="AE32">
        <f>IF(AE$4=TRUE,'FeedStuffs Data'!T31,0)</f>
        <v>0.0146</v>
      </c>
      <c r="AF32">
        <f>IF(AF$4=TRUE,'FeedStuffs Data'!U31,0)</f>
        <v>0.016</v>
      </c>
      <c r="AG32">
        <f>IF(AG$4=TRUE,'FeedStuffs Data'!V31,0)</f>
        <v>0.0359</v>
      </c>
      <c r="AH32">
        <f>IF(AH$4=TRUE,'FeedStuffs Data'!W31,0)</f>
        <v>0.0416</v>
      </c>
      <c r="AI32">
        <f>IF(AI$4=TRUE,'FeedStuffs Data'!X31,0)</f>
        <v>0</v>
      </c>
      <c r="AJ32">
        <f>IF(AJ$4=TRUE,'FeedStuffs Data'!Y31,0)</f>
        <v>0</v>
      </c>
      <c r="AK32">
        <f>IF(AK$4=TRUE,'FeedStuffs Data'!Z31,0)</f>
        <v>0</v>
      </c>
      <c r="AL32">
        <f>IF(AL$4=TRUE,'FeedStuffs Data'!AA31,0)</f>
        <v>0</v>
      </c>
      <c r="AM32">
        <f>IF(AM$4=TRUE,'FeedStuffs Data'!AB31,0)</f>
        <v>0</v>
      </c>
      <c r="AN32">
        <f>IF(AN$4=TRUE,'FeedStuffs Data'!AC31,0)</f>
        <v>0.081</v>
      </c>
      <c r="AO32">
        <f>IF(AO$4=TRUE,'FeedStuffs Data'!AD31,0)</f>
        <v>0.069</v>
      </c>
      <c r="AP32">
        <f>IF(AP$4=TRUE,'FeedStuffs Data'!AE31,0)</f>
        <v>0</v>
      </c>
      <c r="AQ32">
        <f>IF(AQ$4=TRUE,'FeedStuffs Data'!AF31,0)</f>
        <v>0</v>
      </c>
      <c r="AR32">
        <f>IF(AR$4=TRUE,'FeedStuffs Data'!AG31,0)</f>
        <v>0</v>
      </c>
      <c r="AS32">
        <f>IF(AS$4=TRUE,'FeedStuffs Data'!AH31,0)</f>
        <v>1</v>
      </c>
      <c r="AT32">
        <f>IF(AT$4=TRUE,'FeedStuffs Data'!AI31,0)</f>
        <v>1</v>
      </c>
      <c r="AU32">
        <f>IF(AU$4=TRUE,'FeedStuffs Data'!AJ31,0)</f>
        <v>0</v>
      </c>
      <c r="AV32">
        <f>IF(AV$4=TRUE,'FeedStuffs Data'!AK31,0)</f>
        <v>0</v>
      </c>
      <c r="AW32">
        <f>IF(AW$4=TRUE,'FeedStuffs Data'!AL31,0)</f>
        <v>0</v>
      </c>
      <c r="AX32">
        <f>IF(AX$4=TRUE,'FeedStuffs Data'!AM31,0)</f>
        <v>0</v>
      </c>
      <c r="AY32">
        <f>IF(AY$4=TRUE,'FeedStuffs Data'!AN31,0)</f>
        <v>0</v>
      </c>
      <c r="AZ32">
        <f>IF(AZ$4=TRUE,'FeedStuffs Data'!AO31,0)</f>
        <v>0</v>
      </c>
      <c r="BA32">
        <f>IF(BA$4=TRUE,'FeedStuffs Data'!AP31,0)</f>
        <v>0</v>
      </c>
      <c r="BB32">
        <f>IF(BB$4=TRUE,'FeedStuffs Data'!AQ31,0)</f>
        <v>0</v>
      </c>
      <c r="BC32">
        <f>IF(BC$4=TRUE,'FeedStuffs Data'!AR31,0)</f>
        <v>0</v>
      </c>
      <c r="BD32">
        <f>IF(BD$4=TRUE,'FeedStuffs Data'!AS31,0)</f>
        <v>0</v>
      </c>
      <c r="BE32">
        <f>IF(BE$4=TRUE,'FeedStuffs Data'!AT31,0)</f>
        <v>0</v>
      </c>
      <c r="BF32">
        <f>IF(BF$4=TRUE,'FeedStuffs Data'!AU31,0)</f>
        <v>0</v>
      </c>
      <c r="BG32">
        <f>IF(BG$4=TRUE,'FeedStuffs Data'!AV31,0)</f>
        <v>0</v>
      </c>
      <c r="BH32">
        <f>IF(BH$4=TRUE,'FeedStuffs Data'!AW31,0)</f>
        <v>0</v>
      </c>
      <c r="BI32">
        <f>IF(BI$4=TRUE,'FeedStuffs Data'!AX31,0)</f>
        <v>0</v>
      </c>
      <c r="BJ32">
        <f>IF(BJ$4=TRUE,'FeedStuffs Data'!AY31,0)</f>
        <v>0</v>
      </c>
      <c r="BK32">
        <f>IF(BK$4=TRUE,'FeedStuffs Data'!AZ31,0)</f>
        <v>0</v>
      </c>
      <c r="BL32">
        <f>IF(BL$4=TRUE,'FeedStuffs Data'!BA31,0)</f>
        <v>0</v>
      </c>
      <c r="BM32">
        <f>IF(BM$4=TRUE,'FeedStuffs Data'!BB31,0)</f>
        <v>0</v>
      </c>
      <c r="BN32">
        <f>IF(BN$4=TRUE,'FeedStuffs Data'!BC31,0)</f>
        <v>0</v>
      </c>
      <c r="BO32">
        <f ca="1" t="shared" si="9"/>
        <v>0</v>
      </c>
      <c r="BP32" s="3">
        <f ca="1" t="shared" si="62"/>
        <v>0</v>
      </c>
      <c r="BQ32" t="str">
        <f>Solver!B91</f>
        <v>Wheat Silage</v>
      </c>
      <c r="BS32">
        <f t="shared" si="6"/>
        <v>1</v>
      </c>
      <c r="BT32">
        <f t="shared" si="10"/>
        <v>32</v>
      </c>
      <c r="BU32">
        <f t="shared" si="13"/>
        <v>-23</v>
      </c>
      <c r="BV32" t="b">
        <f ca="1" t="shared" si="63"/>
        <v>0</v>
      </c>
      <c r="BY32" s="7"/>
      <c r="CE32">
        <f t="shared" si="8"/>
        <v>0</v>
      </c>
      <c r="CF32">
        <f t="shared" si="8"/>
        <v>0</v>
      </c>
      <c r="CG32">
        <f t="shared" si="52"/>
        <v>0</v>
      </c>
      <c r="CH32">
        <f t="shared" si="53"/>
        <v>33</v>
      </c>
      <c r="CI32">
        <f t="shared" si="54"/>
        <v>0</v>
      </c>
      <c r="CJ32">
        <f t="shared" si="55"/>
        <v>0</v>
      </c>
      <c r="CK32">
        <f t="shared" si="56"/>
        <v>0</v>
      </c>
      <c r="CL32">
        <f t="shared" si="57"/>
        <v>0</v>
      </c>
      <c r="CM32">
        <f t="shared" si="58"/>
        <v>0</v>
      </c>
      <c r="CN32">
        <f t="shared" si="59"/>
        <v>0</v>
      </c>
      <c r="CO32">
        <f t="shared" si="60"/>
        <v>0</v>
      </c>
      <c r="CP32">
        <f t="shared" si="61"/>
        <v>0</v>
      </c>
      <c r="CQ32">
        <f t="shared" si="14"/>
        <v>0</v>
      </c>
      <c r="CR32">
        <f t="shared" si="15"/>
        <v>0</v>
      </c>
      <c r="CS32">
        <f t="shared" si="16"/>
        <v>0</v>
      </c>
      <c r="CT32">
        <f t="shared" si="17"/>
        <v>0</v>
      </c>
      <c r="CU32">
        <f t="shared" si="18"/>
        <v>0</v>
      </c>
      <c r="CV32">
        <f t="shared" si="19"/>
        <v>0</v>
      </c>
      <c r="CW32">
        <f t="shared" si="20"/>
        <v>0</v>
      </c>
      <c r="CX32">
        <f t="shared" si="21"/>
        <v>0</v>
      </c>
      <c r="CY32">
        <f t="shared" si="22"/>
        <v>0</v>
      </c>
      <c r="CZ32">
        <f t="shared" si="23"/>
        <v>0</v>
      </c>
      <c r="DA32">
        <f t="shared" si="24"/>
        <v>0</v>
      </c>
      <c r="DB32">
        <f t="shared" si="25"/>
        <v>0</v>
      </c>
      <c r="DC32">
        <f t="shared" si="26"/>
        <v>0</v>
      </c>
      <c r="DD32">
        <f t="shared" si="27"/>
        <v>0</v>
      </c>
      <c r="DE32">
        <f t="shared" si="28"/>
        <v>0</v>
      </c>
      <c r="DF32">
        <f t="shared" si="29"/>
        <v>0</v>
      </c>
      <c r="DG32">
        <f t="shared" si="30"/>
        <v>0</v>
      </c>
      <c r="DH32">
        <f t="shared" si="31"/>
        <v>0</v>
      </c>
      <c r="DI32">
        <f t="shared" si="32"/>
        <v>0</v>
      </c>
      <c r="DJ32">
        <f t="shared" si="33"/>
        <v>0</v>
      </c>
      <c r="DK32">
        <f t="shared" si="34"/>
        <v>0</v>
      </c>
      <c r="DL32">
        <f t="shared" si="35"/>
        <v>0</v>
      </c>
      <c r="DM32">
        <f t="shared" si="36"/>
        <v>0</v>
      </c>
      <c r="DN32">
        <f t="shared" si="37"/>
        <v>0</v>
      </c>
      <c r="DO32">
        <f t="shared" si="38"/>
        <v>0</v>
      </c>
      <c r="DP32">
        <f t="shared" si="39"/>
        <v>0</v>
      </c>
      <c r="DQ32">
        <f t="shared" si="40"/>
        <v>0</v>
      </c>
      <c r="DR32">
        <f t="shared" si="41"/>
        <v>0</v>
      </c>
      <c r="DS32">
        <f t="shared" si="42"/>
        <v>0</v>
      </c>
      <c r="DT32">
        <f t="shared" si="43"/>
        <v>0</v>
      </c>
      <c r="DU32">
        <f t="shared" si="44"/>
        <v>0</v>
      </c>
      <c r="DV32">
        <f t="shared" si="45"/>
        <v>0</v>
      </c>
      <c r="DW32">
        <f t="shared" si="46"/>
        <v>0</v>
      </c>
      <c r="DX32">
        <f t="shared" si="47"/>
        <v>0</v>
      </c>
      <c r="DY32">
        <f t="shared" si="48"/>
        <v>0</v>
      </c>
      <c r="DZ32">
        <f t="shared" si="49"/>
        <v>0</v>
      </c>
      <c r="EA32">
        <f t="shared" si="50"/>
        <v>0</v>
      </c>
    </row>
    <row r="33" spans="1:131" ht="12.75">
      <c r="A33" s="3">
        <f ca="1" t="shared" si="51"/>
      </c>
      <c r="B33" s="3">
        <f ca="1" t="shared" si="11"/>
      </c>
      <c r="C33" s="15">
        <f t="shared" si="64"/>
      </c>
      <c r="D33">
        <f ca="1" t="shared" si="12"/>
      </c>
      <c r="G33" s="46" t="s">
        <v>165</v>
      </c>
      <c r="K33" s="3" t="str">
        <f>Solver!G40</f>
        <v>None</v>
      </c>
      <c r="L33" s="9">
        <f>IF(Solver!K40=TRUE,"*","")</f>
      </c>
      <c r="M33" s="3">
        <f>Solver!L40</f>
        <v>0</v>
      </c>
      <c r="N33" s="3"/>
      <c r="O33" s="3">
        <f t="shared" si="67"/>
        <v>0.14322012999108794</v>
      </c>
      <c r="Q33">
        <f>IF(Q$4=TRUE,'FeedStuffs Data'!F32,0)</f>
        <v>0</v>
      </c>
      <c r="R33">
        <f>IF(R$4=TRUE,'FeedStuffs Data'!G32,0)</f>
        <v>0</v>
      </c>
      <c r="S33">
        <f>IF(S$4=TRUE,'FeedStuffs Data'!H32,0)</f>
        <v>0</v>
      </c>
      <c r="T33">
        <f>IF(T$4=TRUE,'FeedStuffs Data'!I32,0)</f>
        <v>0</v>
      </c>
      <c r="U33">
        <f>IF(U$4=TRUE,'FeedStuffs Data'!J32,0)</f>
        <v>0.234</v>
      </c>
      <c r="V33">
        <f>IF(V$4=TRUE,'FeedStuffs Data'!K32,0)</f>
        <v>0</v>
      </c>
      <c r="W33">
        <f>IF(W$4=TRUE,'FeedStuffs Data'!L32,0)</f>
        <v>0</v>
      </c>
      <c r="X33">
        <f>IF(X$4=TRUE,'FeedStuffs Data'!M32,0)</f>
        <v>0</v>
      </c>
      <c r="Y33">
        <f>IF(Y$4=TRUE,'FeedStuffs Data'!N32,0)</f>
        <v>0</v>
      </c>
      <c r="Z33">
        <f>IF(Z$4=TRUE,'FeedStuffs Data'!O32,0)</f>
        <v>0</v>
      </c>
      <c r="AA33">
        <f>IF(AA$4=TRUE,'FeedStuffs Data'!P32,0)</f>
        <v>0</v>
      </c>
      <c r="AB33">
        <f>IF(AB$4=TRUE,'FeedStuffs Data'!Q32,0)</f>
        <v>0</v>
      </c>
      <c r="AC33">
        <f>IF(AC$4=TRUE,'FeedStuffs Data'!R32,0)</f>
        <v>0</v>
      </c>
      <c r="AD33">
        <f>IF(AD$4=TRUE,'FeedStuffs Data'!S32,0)</f>
        <v>0</v>
      </c>
      <c r="AE33">
        <f>IF(AE$4=TRUE,'FeedStuffs Data'!T32,0)</f>
        <v>0.0222</v>
      </c>
      <c r="AF33">
        <f>IF(AF$4=TRUE,'FeedStuffs Data'!U32,0)</f>
        <v>0.0222</v>
      </c>
      <c r="AG33">
        <f>IF(AG$4=TRUE,'FeedStuffs Data'!V32,0)</f>
        <v>0.0732</v>
      </c>
      <c r="AH33">
        <f>IF(AH$4=TRUE,'FeedStuffs Data'!W32,0)</f>
        <v>0.16</v>
      </c>
      <c r="AI33">
        <f>IF(AI$4=TRUE,'FeedStuffs Data'!X32,0)</f>
        <v>0</v>
      </c>
      <c r="AJ33">
        <f>IF(AJ$4=TRUE,'FeedStuffs Data'!Y32,0)</f>
        <v>0</v>
      </c>
      <c r="AK33">
        <f>IF(AK$4=TRUE,'FeedStuffs Data'!Z32,0)</f>
        <v>0</v>
      </c>
      <c r="AL33">
        <f>IF(AL$4=TRUE,'FeedStuffs Data'!AA32,0)</f>
        <v>0</v>
      </c>
      <c r="AM33">
        <f>IF(AM$4=TRUE,'FeedStuffs Data'!AB32,0)</f>
        <v>0</v>
      </c>
      <c r="AN33">
        <f>IF(AN$4=TRUE,'FeedStuffs Data'!AC32,0)</f>
        <v>0.1</v>
      </c>
      <c r="AO33">
        <f>IF(AO$4=TRUE,'FeedStuffs Data'!AD32,0)</f>
        <v>0.0214</v>
      </c>
      <c r="AP33">
        <f>IF(AP$4=TRUE,'FeedStuffs Data'!AE32,0)</f>
        <v>0</v>
      </c>
      <c r="AQ33">
        <f>IF(AQ$4=TRUE,'FeedStuffs Data'!AF32,0)</f>
        <v>0</v>
      </c>
      <c r="AR33">
        <f>IF(AR$4=TRUE,'FeedStuffs Data'!AG32,0)</f>
        <v>0</v>
      </c>
      <c r="AS33">
        <f>IF(AS$4=TRUE,'FeedStuffs Data'!AH32,0)</f>
        <v>0</v>
      </c>
      <c r="AT33">
        <f>IF(AT$4=TRUE,'FeedStuffs Data'!AI32,0)</f>
        <v>0</v>
      </c>
      <c r="AU33">
        <f>IF(AU$4=TRUE,'FeedStuffs Data'!AJ32,0)</f>
        <v>0</v>
      </c>
      <c r="AV33">
        <f>IF(AV$4=TRUE,'FeedStuffs Data'!AK32,0)</f>
        <v>0</v>
      </c>
      <c r="AW33">
        <f>IF(AW$4=TRUE,'FeedStuffs Data'!AL32,0)</f>
        <v>0</v>
      </c>
      <c r="AX33">
        <f>IF(AX$4=TRUE,'FeedStuffs Data'!AM32,0)</f>
        <v>0</v>
      </c>
      <c r="AY33">
        <f>IF(AY$4=TRUE,'FeedStuffs Data'!AN32,0)</f>
        <v>0</v>
      </c>
      <c r="AZ33">
        <f>IF(AZ$4=TRUE,'FeedStuffs Data'!AO32,0)</f>
        <v>0</v>
      </c>
      <c r="BA33">
        <f>IF(BA$4=TRUE,'FeedStuffs Data'!AP32,0)</f>
        <v>0</v>
      </c>
      <c r="BB33">
        <f>IF(BB$4=TRUE,'FeedStuffs Data'!AQ32,0)</f>
        <v>0</v>
      </c>
      <c r="BC33">
        <f>IF(BC$4=TRUE,'FeedStuffs Data'!AR32,0)</f>
        <v>0</v>
      </c>
      <c r="BD33">
        <f>IF(BD$4=TRUE,'FeedStuffs Data'!AS32,0)</f>
        <v>0</v>
      </c>
      <c r="BE33">
        <f>IF(BE$4=TRUE,'FeedStuffs Data'!AT32,0)</f>
        <v>0</v>
      </c>
      <c r="BF33">
        <f>IF(BF$4=TRUE,'FeedStuffs Data'!AU32,0)</f>
        <v>0</v>
      </c>
      <c r="BG33">
        <f>IF(BG$4=TRUE,'FeedStuffs Data'!AV32,0)</f>
        <v>0</v>
      </c>
      <c r="BH33">
        <f>IF(BH$4=TRUE,'FeedStuffs Data'!AW32,0)</f>
        <v>0</v>
      </c>
      <c r="BI33">
        <f>IF(BI$4=TRUE,'FeedStuffs Data'!AX32,0)</f>
        <v>0</v>
      </c>
      <c r="BJ33">
        <f>IF(BJ$4=TRUE,'FeedStuffs Data'!AY32,0)</f>
        <v>0</v>
      </c>
      <c r="BK33">
        <f>IF(BK$4=TRUE,'FeedStuffs Data'!AZ32,0)</f>
        <v>0</v>
      </c>
      <c r="BL33">
        <f>IF(BL$4=TRUE,'FeedStuffs Data'!BA32,0)</f>
        <v>0</v>
      </c>
      <c r="BM33">
        <f>IF(BM$4=TRUE,'FeedStuffs Data'!BB32,0)</f>
        <v>0</v>
      </c>
      <c r="BN33">
        <f>IF(BN$4=TRUE,'FeedStuffs Data'!BC32,0)</f>
        <v>0</v>
      </c>
      <c r="BO33">
        <f ca="1" t="shared" si="9"/>
        <v>0.001937673588981653</v>
      </c>
      <c r="BP33" s="3">
        <f ca="1" t="shared" si="62"/>
        <v>0.001937673588981653</v>
      </c>
      <c r="BQ33" t="str">
        <f>Solver!B92</f>
        <v>Di-Cal</v>
      </c>
      <c r="BS33">
        <f t="shared" si="6"/>
        <v>47</v>
      </c>
      <c r="BT33">
        <f t="shared" si="10"/>
        <v>33</v>
      </c>
      <c r="BU33">
        <f t="shared" si="13"/>
        <v>-24</v>
      </c>
      <c r="BV33" t="b">
        <f ca="1" t="shared" si="63"/>
        <v>0</v>
      </c>
      <c r="BY33" s="7"/>
      <c r="CE33">
        <f t="shared" si="8"/>
        <v>0</v>
      </c>
      <c r="CF33">
        <f t="shared" si="8"/>
        <v>0</v>
      </c>
      <c r="CG33">
        <f t="shared" si="52"/>
        <v>0</v>
      </c>
      <c r="CH33">
        <f t="shared" si="53"/>
        <v>0</v>
      </c>
      <c r="CI33">
        <f t="shared" si="54"/>
        <v>0</v>
      </c>
      <c r="CJ33">
        <f t="shared" si="55"/>
        <v>0</v>
      </c>
      <c r="CK33">
        <f t="shared" si="56"/>
        <v>0</v>
      </c>
      <c r="CL33">
        <f t="shared" si="57"/>
        <v>0</v>
      </c>
      <c r="CM33">
        <f t="shared" si="58"/>
        <v>0</v>
      </c>
      <c r="CN33">
        <f t="shared" si="59"/>
        <v>0</v>
      </c>
      <c r="CO33">
        <f t="shared" si="60"/>
        <v>0</v>
      </c>
      <c r="CP33">
        <f t="shared" si="61"/>
        <v>0</v>
      </c>
      <c r="CQ33">
        <f t="shared" si="14"/>
        <v>0</v>
      </c>
      <c r="CR33">
        <f t="shared" si="15"/>
        <v>0</v>
      </c>
      <c r="CS33">
        <f t="shared" si="16"/>
        <v>0</v>
      </c>
      <c r="CT33">
        <f t="shared" si="17"/>
        <v>0</v>
      </c>
      <c r="CU33">
        <f t="shared" si="18"/>
        <v>0</v>
      </c>
      <c r="CV33">
        <f t="shared" si="19"/>
        <v>0</v>
      </c>
      <c r="CW33">
        <f t="shared" si="20"/>
        <v>0</v>
      </c>
      <c r="CX33">
        <f t="shared" si="21"/>
        <v>0</v>
      </c>
      <c r="CY33">
        <f t="shared" si="22"/>
        <v>0</v>
      </c>
      <c r="CZ33">
        <f t="shared" si="23"/>
        <v>0</v>
      </c>
      <c r="DA33">
        <f t="shared" si="24"/>
        <v>0</v>
      </c>
      <c r="DB33">
        <f t="shared" si="25"/>
        <v>0</v>
      </c>
      <c r="DC33">
        <f t="shared" si="26"/>
        <v>0</v>
      </c>
      <c r="DD33">
        <f t="shared" si="27"/>
        <v>0</v>
      </c>
      <c r="DE33">
        <f t="shared" si="28"/>
        <v>0</v>
      </c>
      <c r="DF33">
        <f t="shared" si="29"/>
        <v>0</v>
      </c>
      <c r="DG33">
        <f t="shared" si="30"/>
        <v>0</v>
      </c>
      <c r="DH33">
        <f t="shared" si="31"/>
        <v>0</v>
      </c>
      <c r="DI33">
        <f t="shared" si="32"/>
        <v>0</v>
      </c>
      <c r="DJ33">
        <f t="shared" si="33"/>
        <v>0</v>
      </c>
      <c r="DK33">
        <f t="shared" si="34"/>
        <v>0</v>
      </c>
      <c r="DL33">
        <f t="shared" si="35"/>
        <v>0</v>
      </c>
      <c r="DM33">
        <f t="shared" si="36"/>
        <v>0</v>
      </c>
      <c r="DN33">
        <f t="shared" si="37"/>
        <v>0</v>
      </c>
      <c r="DO33">
        <f t="shared" si="38"/>
        <v>0</v>
      </c>
      <c r="DP33">
        <f t="shared" si="39"/>
        <v>0</v>
      </c>
      <c r="DQ33">
        <f t="shared" si="40"/>
        <v>0</v>
      </c>
      <c r="DR33">
        <f t="shared" si="41"/>
        <v>0</v>
      </c>
      <c r="DS33">
        <f t="shared" si="42"/>
        <v>0</v>
      </c>
      <c r="DT33">
        <f t="shared" si="43"/>
        <v>0</v>
      </c>
      <c r="DU33">
        <f t="shared" si="44"/>
        <v>0</v>
      </c>
      <c r="DV33">
        <f t="shared" si="45"/>
        <v>0</v>
      </c>
      <c r="DW33">
        <f t="shared" si="46"/>
        <v>0</v>
      </c>
      <c r="DX33">
        <f t="shared" si="47"/>
        <v>0</v>
      </c>
      <c r="DY33">
        <f t="shared" si="48"/>
        <v>0</v>
      </c>
      <c r="DZ33">
        <f t="shared" si="49"/>
        <v>0</v>
      </c>
      <c r="EA33">
        <f t="shared" si="50"/>
        <v>0</v>
      </c>
    </row>
    <row r="34" spans="1:131" ht="12.75">
      <c r="A34" s="3">
        <f ca="1" t="shared" si="51"/>
      </c>
      <c r="B34" s="3">
        <f ca="1" t="shared" si="11"/>
      </c>
      <c r="C34" s="15">
        <f t="shared" si="64"/>
      </c>
      <c r="D34">
        <f ca="1" t="shared" si="12"/>
      </c>
      <c r="G34" s="46" t="s">
        <v>169</v>
      </c>
      <c r="K34" s="3" t="str">
        <f>Solver!G41</f>
        <v>None</v>
      </c>
      <c r="L34" s="9">
        <f>IF(Solver!K41=TRUE,"*","")</f>
      </c>
      <c r="M34" s="3">
        <f>Solver!L41</f>
        <v>0</v>
      </c>
      <c r="N34" s="3"/>
      <c r="O34" s="3">
        <f t="shared" si="67"/>
        <v>0.892539058070549</v>
      </c>
      <c r="Q34">
        <f>IF(Q$4=TRUE,'FeedStuffs Data'!F33,0)</f>
        <v>0</v>
      </c>
      <c r="R34">
        <f>IF(R$4=TRUE,'FeedStuffs Data'!G33,0)</f>
        <v>0</v>
      </c>
      <c r="S34">
        <f>IF(S$4=TRUE,'FeedStuffs Data'!H33,0)</f>
        <v>0</v>
      </c>
      <c r="T34">
        <f>IF(T$4=TRUE,'FeedStuffs Data'!I33,0)</f>
        <v>0</v>
      </c>
      <c r="U34">
        <f>IF(U$4=TRUE,'FeedStuffs Data'!J33,0)</f>
        <v>0.89</v>
      </c>
      <c r="V34">
        <f>IF(V$4=TRUE,'FeedStuffs Data'!K33,0)</f>
        <v>0</v>
      </c>
      <c r="W34">
        <f>IF(W$4=TRUE,'FeedStuffs Data'!L33,0)</f>
        <v>0</v>
      </c>
      <c r="X34">
        <f>IF(X$4=TRUE,'FeedStuffs Data'!M33,0)</f>
        <v>0</v>
      </c>
      <c r="Y34">
        <f>IF(Y$4=TRUE,'FeedStuffs Data'!N33,0)</f>
        <v>0</v>
      </c>
      <c r="Z34">
        <f>IF(Z$4=TRUE,'FeedStuffs Data'!O33,0)</f>
        <v>0</v>
      </c>
      <c r="AA34">
        <f>IF(AA$4=TRUE,'FeedStuffs Data'!P33,0)</f>
        <v>0</v>
      </c>
      <c r="AB34">
        <f>IF(AB$4=TRUE,'FeedStuffs Data'!Q33,0)</f>
        <v>0</v>
      </c>
      <c r="AC34">
        <f>IF(AC$4=TRUE,'FeedStuffs Data'!R33,0)</f>
        <v>0</v>
      </c>
      <c r="AD34">
        <f>IF(AD$4=TRUE,'FeedStuffs Data'!S33,0)</f>
        <v>0</v>
      </c>
      <c r="AE34">
        <f>IF(AE$4=TRUE,'FeedStuffs Data'!T33,0)</f>
        <v>0.9</v>
      </c>
      <c r="AF34">
        <f>IF(AF$4=TRUE,'FeedStuffs Data'!U33,0)</f>
        <v>0.98</v>
      </c>
      <c r="AG34">
        <f>IF(AG$4=TRUE,'FeedStuffs Data'!V33,0)</f>
        <v>0.8</v>
      </c>
      <c r="AH34">
        <f>IF(AH$4=TRUE,'FeedStuffs Data'!W33,0)</f>
        <v>0.9</v>
      </c>
      <c r="AI34">
        <f>IF(AI$4=TRUE,'FeedStuffs Data'!X33,0)</f>
        <v>0</v>
      </c>
      <c r="AJ34">
        <f>IF(AJ$4=TRUE,'FeedStuffs Data'!Y33,0)</f>
        <v>0</v>
      </c>
      <c r="AK34">
        <f>IF(AK$4=TRUE,'FeedStuffs Data'!Z33,0)</f>
        <v>0</v>
      </c>
      <c r="AL34">
        <f>IF(AL$4=TRUE,'FeedStuffs Data'!AA33,0)</f>
        <v>0</v>
      </c>
      <c r="AM34">
        <f>IF(AM$4=TRUE,'FeedStuffs Data'!AB33,0)</f>
        <v>0</v>
      </c>
      <c r="AN34">
        <f>IF(AN$4=TRUE,'FeedStuffs Data'!AC33,0)</f>
        <v>0.9</v>
      </c>
      <c r="AO34">
        <f>IF(AO$4=TRUE,'FeedStuffs Data'!AD33,0)</f>
        <v>0.9</v>
      </c>
      <c r="AP34">
        <f>IF(AP$4=TRUE,'FeedStuffs Data'!AE33,0)</f>
        <v>0</v>
      </c>
      <c r="AQ34">
        <f>IF(AQ$4=TRUE,'FeedStuffs Data'!AF33,0)</f>
        <v>0</v>
      </c>
      <c r="AR34">
        <f>IF(AR$4=TRUE,'FeedStuffs Data'!AG33,0)</f>
        <v>0</v>
      </c>
      <c r="AS34">
        <f>IF(AS$4=TRUE,'FeedStuffs Data'!AH33,0)</f>
        <v>0</v>
      </c>
      <c r="AT34">
        <f>IF(AT$4=TRUE,'FeedStuffs Data'!AI33,0)</f>
        <v>0</v>
      </c>
      <c r="AU34">
        <f>IF(AU$4=TRUE,'FeedStuffs Data'!AJ33,0)</f>
        <v>0</v>
      </c>
      <c r="AV34">
        <f>IF(AV$4=TRUE,'FeedStuffs Data'!AK33,0)</f>
        <v>0</v>
      </c>
      <c r="AW34">
        <f>IF(AW$4=TRUE,'FeedStuffs Data'!AL33,0)</f>
        <v>0</v>
      </c>
      <c r="AX34">
        <f>IF(AX$4=TRUE,'FeedStuffs Data'!AM33,0)</f>
        <v>0</v>
      </c>
      <c r="AY34">
        <f>IF(AY$4=TRUE,'FeedStuffs Data'!AN33,0)</f>
        <v>0</v>
      </c>
      <c r="AZ34">
        <f>IF(AZ$4=TRUE,'FeedStuffs Data'!AO33,0)</f>
        <v>0</v>
      </c>
      <c r="BA34">
        <f>IF(BA$4=TRUE,'FeedStuffs Data'!AP33,0)</f>
        <v>0</v>
      </c>
      <c r="BB34">
        <f>IF(BB$4=TRUE,'FeedStuffs Data'!AQ33,0)</f>
        <v>0</v>
      </c>
      <c r="BC34">
        <f>IF(BC$4=TRUE,'FeedStuffs Data'!AR33,0)</f>
        <v>0</v>
      </c>
      <c r="BD34">
        <f>IF(BD$4=TRUE,'FeedStuffs Data'!AS33,0)</f>
        <v>0</v>
      </c>
      <c r="BE34">
        <f>IF(BE$4=TRUE,'FeedStuffs Data'!AT33,0)</f>
        <v>0</v>
      </c>
      <c r="BF34">
        <f>IF(BF$4=TRUE,'FeedStuffs Data'!AU33,0)</f>
        <v>0</v>
      </c>
      <c r="BG34">
        <f>IF(BG$4=TRUE,'FeedStuffs Data'!AV33,0)</f>
        <v>0</v>
      </c>
      <c r="BH34">
        <f>IF(BH$4=TRUE,'FeedStuffs Data'!AW33,0)</f>
        <v>0</v>
      </c>
      <c r="BI34">
        <f>IF(BI$4=TRUE,'FeedStuffs Data'!AX33,0)</f>
        <v>0</v>
      </c>
      <c r="BJ34">
        <f>IF(BJ$4=TRUE,'FeedStuffs Data'!AY33,0)</f>
        <v>0</v>
      </c>
      <c r="BK34">
        <f>IF(BK$4=TRUE,'FeedStuffs Data'!AZ33,0)</f>
        <v>0</v>
      </c>
      <c r="BL34">
        <f>IF(BL$4=TRUE,'FeedStuffs Data'!BA33,0)</f>
        <v>0</v>
      </c>
      <c r="BM34">
        <f>IF(BM$4=TRUE,'FeedStuffs Data'!BB33,0)</f>
        <v>0</v>
      </c>
      <c r="BN34">
        <f>IF(BN$4=TRUE,'FeedStuffs Data'!BC33,0)</f>
        <v>0</v>
      </c>
      <c r="BO34">
        <f ca="1" t="shared" si="9"/>
        <v>0</v>
      </c>
      <c r="BP34" s="3">
        <f ca="1" t="shared" si="62"/>
        <v>0</v>
      </c>
      <c r="BQ34" t="str">
        <f>Solver!B93</f>
        <v>Limestone</v>
      </c>
      <c r="BS34">
        <f t="shared" si="6"/>
        <v>1</v>
      </c>
      <c r="BT34">
        <f t="shared" si="10"/>
        <v>34</v>
      </c>
      <c r="BU34">
        <f t="shared" si="13"/>
        <v>-25</v>
      </c>
      <c r="BV34" t="b">
        <f ca="1" t="shared" si="63"/>
        <v>0</v>
      </c>
      <c r="BY34" s="7"/>
      <c r="CE34">
        <f t="shared" si="8"/>
        <v>0</v>
      </c>
      <c r="CF34">
        <f t="shared" si="8"/>
        <v>0</v>
      </c>
      <c r="CG34">
        <f t="shared" si="52"/>
        <v>0</v>
      </c>
      <c r="CH34">
        <f t="shared" si="53"/>
        <v>0</v>
      </c>
      <c r="CI34">
        <f t="shared" si="54"/>
        <v>0</v>
      </c>
      <c r="CJ34">
        <f t="shared" si="55"/>
        <v>0</v>
      </c>
      <c r="CK34">
        <f t="shared" si="56"/>
        <v>0</v>
      </c>
      <c r="CL34">
        <f t="shared" si="57"/>
        <v>0</v>
      </c>
      <c r="CM34">
        <f t="shared" si="58"/>
        <v>0</v>
      </c>
      <c r="CN34">
        <f t="shared" si="59"/>
        <v>0</v>
      </c>
      <c r="CO34">
        <f t="shared" si="60"/>
        <v>0</v>
      </c>
      <c r="CP34">
        <f t="shared" si="61"/>
        <v>0</v>
      </c>
      <c r="CQ34">
        <f t="shared" si="14"/>
        <v>0</v>
      </c>
      <c r="CR34">
        <f t="shared" si="15"/>
        <v>0</v>
      </c>
      <c r="CS34">
        <f t="shared" si="16"/>
        <v>0</v>
      </c>
      <c r="CT34">
        <f t="shared" si="17"/>
        <v>0</v>
      </c>
      <c r="CU34">
        <f t="shared" si="18"/>
        <v>0</v>
      </c>
      <c r="CV34">
        <f t="shared" si="19"/>
        <v>0</v>
      </c>
      <c r="CW34">
        <f t="shared" si="20"/>
        <v>0</v>
      </c>
      <c r="CX34">
        <f t="shared" si="21"/>
        <v>0</v>
      </c>
      <c r="CY34">
        <f t="shared" si="22"/>
        <v>0</v>
      </c>
      <c r="CZ34">
        <f t="shared" si="23"/>
        <v>0</v>
      </c>
      <c r="DA34">
        <f t="shared" si="24"/>
        <v>0</v>
      </c>
      <c r="DB34">
        <f t="shared" si="25"/>
        <v>0</v>
      </c>
      <c r="DC34">
        <f t="shared" si="26"/>
        <v>0</v>
      </c>
      <c r="DD34">
        <f t="shared" si="27"/>
        <v>0</v>
      </c>
      <c r="DE34">
        <f t="shared" si="28"/>
        <v>0</v>
      </c>
      <c r="DF34">
        <f t="shared" si="29"/>
        <v>0</v>
      </c>
      <c r="DG34">
        <f t="shared" si="30"/>
        <v>0</v>
      </c>
      <c r="DH34">
        <f t="shared" si="31"/>
        <v>0</v>
      </c>
      <c r="DI34">
        <f t="shared" si="32"/>
        <v>0</v>
      </c>
      <c r="DJ34">
        <f t="shared" si="33"/>
        <v>0</v>
      </c>
      <c r="DK34">
        <f t="shared" si="34"/>
        <v>0</v>
      </c>
      <c r="DL34">
        <f t="shared" si="35"/>
        <v>0</v>
      </c>
      <c r="DM34">
        <f t="shared" si="36"/>
        <v>0</v>
      </c>
      <c r="DN34">
        <f t="shared" si="37"/>
        <v>0</v>
      </c>
      <c r="DO34">
        <f t="shared" si="38"/>
        <v>0</v>
      </c>
      <c r="DP34">
        <f t="shared" si="39"/>
        <v>0</v>
      </c>
      <c r="DQ34">
        <f t="shared" si="40"/>
        <v>0</v>
      </c>
      <c r="DR34">
        <f t="shared" si="41"/>
        <v>0</v>
      </c>
      <c r="DS34">
        <f t="shared" si="42"/>
        <v>0</v>
      </c>
      <c r="DT34">
        <f t="shared" si="43"/>
        <v>0</v>
      </c>
      <c r="DU34">
        <f t="shared" si="44"/>
        <v>0</v>
      </c>
      <c r="DV34">
        <f t="shared" si="45"/>
        <v>0</v>
      </c>
      <c r="DW34">
        <f t="shared" si="46"/>
        <v>0</v>
      </c>
      <c r="DX34">
        <f t="shared" si="47"/>
        <v>0</v>
      </c>
      <c r="DY34">
        <f t="shared" si="48"/>
        <v>0</v>
      </c>
      <c r="DZ34">
        <f t="shared" si="49"/>
        <v>0</v>
      </c>
      <c r="EA34">
        <f t="shared" si="50"/>
        <v>0</v>
      </c>
    </row>
    <row r="35" spans="1:131" ht="12.75">
      <c r="A35" s="3">
        <f ca="1" t="shared" si="51"/>
      </c>
      <c r="B35" s="3">
        <f ca="1" t="shared" si="11"/>
      </c>
      <c r="C35" s="15">
        <f t="shared" si="64"/>
      </c>
      <c r="D35">
        <f ca="1" t="shared" si="12"/>
      </c>
      <c r="F35" s="1" t="s">
        <v>84</v>
      </c>
      <c r="G35" s="7"/>
      <c r="K35" s="11"/>
      <c r="L35" s="9">
        <f>IF(Solver!K42=TRUE,"*","")</f>
      </c>
      <c r="M35" s="17"/>
      <c r="N35" s="3"/>
      <c r="O35" s="3"/>
      <c r="BO35">
        <f ca="1" t="shared" si="9"/>
        <v>0</v>
      </c>
      <c r="BP35" s="3">
        <f ca="1" t="shared" si="62"/>
        <v>0</v>
      </c>
      <c r="BQ35">
        <f>Solver!B94</f>
        <v>0</v>
      </c>
      <c r="BS35">
        <f t="shared" si="6"/>
        <v>1</v>
      </c>
      <c r="BT35">
        <f t="shared" si="10"/>
        <v>35</v>
      </c>
      <c r="BU35">
        <f t="shared" si="13"/>
        <v>-26</v>
      </c>
      <c r="BV35" t="b">
        <f ca="1" t="shared" si="63"/>
        <v>0</v>
      </c>
      <c r="BY35" s="7"/>
      <c r="CE35">
        <f t="shared" si="8"/>
        <v>0</v>
      </c>
      <c r="CF35">
        <f t="shared" si="8"/>
        <v>0</v>
      </c>
      <c r="CG35">
        <f t="shared" si="52"/>
        <v>0</v>
      </c>
      <c r="CH35">
        <f t="shared" si="53"/>
        <v>0</v>
      </c>
      <c r="CI35">
        <f t="shared" si="54"/>
        <v>0</v>
      </c>
      <c r="CJ35">
        <f t="shared" si="55"/>
        <v>0</v>
      </c>
      <c r="CK35">
        <f t="shared" si="56"/>
        <v>0</v>
      </c>
      <c r="CL35">
        <f t="shared" si="57"/>
        <v>0</v>
      </c>
      <c r="CM35">
        <f t="shared" si="58"/>
        <v>0</v>
      </c>
      <c r="CN35">
        <f t="shared" si="59"/>
        <v>0</v>
      </c>
      <c r="CO35">
        <f t="shared" si="60"/>
        <v>0</v>
      </c>
      <c r="CP35">
        <f t="shared" si="61"/>
        <v>0</v>
      </c>
      <c r="CQ35">
        <f t="shared" si="14"/>
        <v>0</v>
      </c>
      <c r="CR35">
        <f t="shared" si="15"/>
        <v>0</v>
      </c>
      <c r="CS35">
        <f t="shared" si="16"/>
        <v>0</v>
      </c>
      <c r="CT35">
        <f t="shared" si="17"/>
        <v>0</v>
      </c>
      <c r="CU35">
        <f t="shared" si="18"/>
        <v>0</v>
      </c>
      <c r="CV35">
        <f t="shared" si="19"/>
        <v>0</v>
      </c>
      <c r="CW35">
        <f t="shared" si="20"/>
        <v>0</v>
      </c>
      <c r="CX35">
        <f t="shared" si="21"/>
        <v>0</v>
      </c>
      <c r="CY35">
        <f t="shared" si="22"/>
        <v>0</v>
      </c>
      <c r="CZ35">
        <f t="shared" si="23"/>
        <v>0</v>
      </c>
      <c r="DA35">
        <f t="shared" si="24"/>
        <v>0</v>
      </c>
      <c r="DB35">
        <f t="shared" si="25"/>
        <v>0</v>
      </c>
      <c r="DC35">
        <f t="shared" si="26"/>
        <v>0</v>
      </c>
      <c r="DD35">
        <f t="shared" si="27"/>
        <v>0</v>
      </c>
      <c r="DE35">
        <f t="shared" si="28"/>
        <v>0</v>
      </c>
      <c r="DF35">
        <f t="shared" si="29"/>
        <v>0</v>
      </c>
      <c r="DG35">
        <f t="shared" si="30"/>
        <v>0</v>
      </c>
      <c r="DH35">
        <f t="shared" si="31"/>
        <v>0</v>
      </c>
      <c r="DI35">
        <f t="shared" si="32"/>
        <v>0</v>
      </c>
      <c r="DJ35">
        <f t="shared" si="33"/>
        <v>0</v>
      </c>
      <c r="DK35">
        <f t="shared" si="34"/>
        <v>0</v>
      </c>
      <c r="DL35">
        <f t="shared" si="35"/>
        <v>0</v>
      </c>
      <c r="DM35">
        <f t="shared" si="36"/>
        <v>0</v>
      </c>
      <c r="DN35">
        <f t="shared" si="37"/>
        <v>0</v>
      </c>
      <c r="DO35">
        <f t="shared" si="38"/>
        <v>0</v>
      </c>
      <c r="DP35">
        <f t="shared" si="39"/>
        <v>0</v>
      </c>
      <c r="DQ35">
        <f t="shared" si="40"/>
        <v>0</v>
      </c>
      <c r="DR35">
        <f t="shared" si="41"/>
        <v>0</v>
      </c>
      <c r="DS35">
        <f t="shared" si="42"/>
        <v>0</v>
      </c>
      <c r="DT35">
        <f t="shared" si="43"/>
        <v>0</v>
      </c>
      <c r="DU35">
        <f t="shared" si="44"/>
        <v>0</v>
      </c>
      <c r="DV35">
        <f t="shared" si="45"/>
        <v>0</v>
      </c>
      <c r="DW35">
        <f t="shared" si="46"/>
        <v>0</v>
      </c>
      <c r="DX35">
        <f t="shared" si="47"/>
        <v>0</v>
      </c>
      <c r="DY35">
        <f t="shared" si="48"/>
        <v>0</v>
      </c>
      <c r="DZ35">
        <f t="shared" si="49"/>
        <v>0</v>
      </c>
      <c r="EA35">
        <f t="shared" si="50"/>
        <v>0</v>
      </c>
    </row>
    <row r="36" spans="1:131" ht="12.75">
      <c r="A36" s="3">
        <f ca="1" t="shared" si="51"/>
      </c>
      <c r="B36" s="3">
        <f ca="1" t="shared" si="11"/>
      </c>
      <c r="C36" s="15">
        <f t="shared" si="64"/>
      </c>
      <c r="D36">
        <f ca="1" t="shared" si="12"/>
      </c>
      <c r="G36" s="7" t="s">
        <v>3</v>
      </c>
      <c r="K36" s="3">
        <f>Solver!G43</f>
        <v>0.0071</v>
      </c>
      <c r="L36" s="9" t="str">
        <f>IF(Solver!K43=TRUE,"*","")</f>
        <v>*</v>
      </c>
      <c r="M36" s="3">
        <f>Solver!L43</f>
        <v>0.0071</v>
      </c>
      <c r="N36" s="3"/>
      <c r="O36" s="3">
        <f aca="true" t="shared" si="68" ref="O36:O49">SUMPRODUCT(Q$1:BN$1,Q36:BN36)</f>
        <v>0.010613908537687839</v>
      </c>
      <c r="Q36">
        <f>IF(Q$4=TRUE,'FeedStuffs Data'!F35,0)</f>
        <v>0</v>
      </c>
      <c r="R36">
        <f>IF(R$4=TRUE,'FeedStuffs Data'!G35,0)</f>
        <v>0</v>
      </c>
      <c r="S36">
        <f>IF(S$4=TRUE,'FeedStuffs Data'!H35,0)</f>
        <v>0</v>
      </c>
      <c r="T36">
        <f>IF(T$4=TRUE,'FeedStuffs Data'!I35,0)</f>
        <v>0</v>
      </c>
      <c r="U36">
        <f>IF(U$4=TRUE,'FeedStuffs Data'!J35,0)</f>
        <v>0.0174</v>
      </c>
      <c r="V36">
        <f>IF(V$4=TRUE,'FeedStuffs Data'!K35,0)</f>
        <v>0</v>
      </c>
      <c r="W36">
        <f>IF(W$4=TRUE,'FeedStuffs Data'!L35,0)</f>
        <v>0</v>
      </c>
      <c r="X36">
        <f>IF(X$4=TRUE,'FeedStuffs Data'!M35,0)</f>
        <v>0</v>
      </c>
      <c r="Y36">
        <f>IF(Y$4=TRUE,'FeedStuffs Data'!N35,0)</f>
        <v>0</v>
      </c>
      <c r="Z36">
        <f>IF(Z$4=TRUE,'FeedStuffs Data'!O35,0)</f>
        <v>0</v>
      </c>
      <c r="AA36">
        <f>IF(AA$4=TRUE,'FeedStuffs Data'!P35,0)</f>
        <v>0</v>
      </c>
      <c r="AB36">
        <f>IF(AB$4=TRUE,'FeedStuffs Data'!Q35,0)</f>
        <v>0</v>
      </c>
      <c r="AC36">
        <f>IF(AC$4=TRUE,'FeedStuffs Data'!R35,0)</f>
        <v>0</v>
      </c>
      <c r="AD36">
        <f>IF(AD$4=TRUE,'FeedStuffs Data'!S35,0)</f>
        <v>0</v>
      </c>
      <c r="AE36">
        <f>IF(AE$4=TRUE,'FeedStuffs Data'!T35,0)</f>
        <v>0.0003</v>
      </c>
      <c r="AF36">
        <f>IF(AF$4=TRUE,'FeedStuffs Data'!U35,0)</f>
        <v>0.0003</v>
      </c>
      <c r="AG36">
        <f>IF(AG$4=TRUE,'FeedStuffs Data'!V35,0)</f>
        <v>0.0025</v>
      </c>
      <c r="AH36">
        <f>IF(AH$4=TRUE,'FeedStuffs Data'!W35,0)</f>
        <v>0.0017</v>
      </c>
      <c r="AI36">
        <f>IF(AI$4=TRUE,'FeedStuffs Data'!X35,0)</f>
        <v>0</v>
      </c>
      <c r="AJ36">
        <f>IF(AJ$4=TRUE,'FeedStuffs Data'!Y35,0)</f>
        <v>0</v>
      </c>
      <c r="AK36">
        <f>IF(AK$4=TRUE,'FeedStuffs Data'!Z35,0)</f>
        <v>0</v>
      </c>
      <c r="AL36">
        <f>IF(AL$4=TRUE,'FeedStuffs Data'!AA35,0)</f>
        <v>0</v>
      </c>
      <c r="AM36">
        <f>IF(AM$4=TRUE,'FeedStuffs Data'!AB35,0)</f>
        <v>0</v>
      </c>
      <c r="AN36">
        <f>IF(AN$4=TRUE,'FeedStuffs Data'!AC35,0)</f>
        <v>0.0027</v>
      </c>
      <c r="AO36">
        <f>IF(AO$4=TRUE,'FeedStuffs Data'!AD35,0)</f>
        <v>0.004</v>
      </c>
      <c r="AP36">
        <f>IF(AP$4=TRUE,'FeedStuffs Data'!AE35,0)</f>
        <v>0</v>
      </c>
      <c r="AQ36">
        <f>IF(AQ$4=TRUE,'FeedStuffs Data'!AF35,0)</f>
        <v>0</v>
      </c>
      <c r="AR36">
        <f>IF(AR$4=TRUE,'FeedStuffs Data'!AG35,0)</f>
        <v>0</v>
      </c>
      <c r="AS36">
        <f>IF(AS$4=TRUE,'FeedStuffs Data'!AH35,0)</f>
        <v>0.22</v>
      </c>
      <c r="AT36">
        <f>IF(AT$4=TRUE,'FeedStuffs Data'!AI35,0)</f>
        <v>0.223</v>
      </c>
      <c r="AU36">
        <f>IF(AU$4=TRUE,'FeedStuffs Data'!AJ35,0)</f>
        <v>0</v>
      </c>
      <c r="AV36">
        <f>IF(AV$4=TRUE,'FeedStuffs Data'!AK35,0)</f>
        <v>0</v>
      </c>
      <c r="AW36">
        <f>IF(AW$4=TRUE,'FeedStuffs Data'!AL35,0)</f>
        <v>0</v>
      </c>
      <c r="AX36">
        <f>IF(AX$4=TRUE,'FeedStuffs Data'!AM35,0)</f>
        <v>0</v>
      </c>
      <c r="AY36">
        <f>IF(AY$4=TRUE,'FeedStuffs Data'!AN35,0)</f>
        <v>0</v>
      </c>
      <c r="AZ36">
        <f>IF(AZ$4=TRUE,'FeedStuffs Data'!AO35,0)</f>
        <v>0</v>
      </c>
      <c r="BA36">
        <f>IF(BA$4=TRUE,'FeedStuffs Data'!AP35,0)</f>
        <v>0</v>
      </c>
      <c r="BB36">
        <f>IF(BB$4=TRUE,'FeedStuffs Data'!AQ35,0)</f>
        <v>0</v>
      </c>
      <c r="BC36">
        <f>IF(BC$4=TRUE,'FeedStuffs Data'!AR35,0)</f>
        <v>0</v>
      </c>
      <c r="BD36">
        <f>IF(BD$4=TRUE,'FeedStuffs Data'!AS35,0)</f>
        <v>0</v>
      </c>
      <c r="BE36">
        <f>IF(BE$4=TRUE,'FeedStuffs Data'!AT35,0)</f>
        <v>0</v>
      </c>
      <c r="BF36">
        <f>IF(BF$4=TRUE,'FeedStuffs Data'!AU35,0)</f>
        <v>0</v>
      </c>
      <c r="BG36">
        <f>IF(BG$4=TRUE,'FeedStuffs Data'!AV35,0)</f>
        <v>0</v>
      </c>
      <c r="BH36">
        <f>IF(BH$4=TRUE,'FeedStuffs Data'!AW35,0)</f>
        <v>0</v>
      </c>
      <c r="BI36">
        <f>IF(BI$4=TRUE,'FeedStuffs Data'!AX35,0)</f>
        <v>0</v>
      </c>
      <c r="BJ36">
        <f>IF(BJ$4=TRUE,'FeedStuffs Data'!AY35,0)</f>
        <v>0</v>
      </c>
      <c r="BK36">
        <f>IF(BK$4=TRUE,'FeedStuffs Data'!AZ35,0)</f>
        <v>0</v>
      </c>
      <c r="BL36">
        <f>IF(BL$4=TRUE,'FeedStuffs Data'!BA35,0)</f>
        <v>0</v>
      </c>
      <c r="BM36">
        <f>IF(BM$4=TRUE,'FeedStuffs Data'!BB35,0)</f>
        <v>0</v>
      </c>
      <c r="BN36">
        <f>IF(BN$4=TRUE,'FeedStuffs Data'!BC35,0)</f>
        <v>0</v>
      </c>
      <c r="BO36">
        <f ca="1" t="shared" si="9"/>
        <v>0</v>
      </c>
      <c r="BP36" s="3">
        <f ca="1" t="shared" si="62"/>
        <v>0</v>
      </c>
      <c r="BQ36">
        <f>Solver!B95</f>
        <v>0</v>
      </c>
      <c r="BS36">
        <f t="shared" si="6"/>
        <v>1</v>
      </c>
      <c r="BT36">
        <f t="shared" si="10"/>
        <v>36</v>
      </c>
      <c r="BU36">
        <f t="shared" si="13"/>
        <v>-27</v>
      </c>
      <c r="BV36" t="b">
        <f ca="1" t="shared" si="63"/>
        <v>0</v>
      </c>
      <c r="BY36" s="7"/>
      <c r="CE36">
        <f t="shared" si="8"/>
        <v>0</v>
      </c>
      <c r="CF36">
        <f t="shared" si="8"/>
        <v>0</v>
      </c>
      <c r="CG36">
        <f t="shared" si="52"/>
        <v>0</v>
      </c>
      <c r="CH36">
        <f t="shared" si="53"/>
        <v>0</v>
      </c>
      <c r="CI36">
        <f t="shared" si="54"/>
        <v>0</v>
      </c>
      <c r="CJ36">
        <f t="shared" si="55"/>
        <v>0</v>
      </c>
      <c r="CK36">
        <f t="shared" si="56"/>
        <v>0</v>
      </c>
      <c r="CL36">
        <f t="shared" si="57"/>
        <v>0</v>
      </c>
      <c r="CM36">
        <f t="shared" si="58"/>
        <v>0</v>
      </c>
      <c r="CN36">
        <f t="shared" si="59"/>
        <v>0</v>
      </c>
      <c r="CO36">
        <f t="shared" si="60"/>
        <v>0</v>
      </c>
      <c r="CP36">
        <f t="shared" si="61"/>
        <v>0</v>
      </c>
      <c r="CQ36">
        <f t="shared" si="14"/>
        <v>0</v>
      </c>
      <c r="CR36">
        <f t="shared" si="15"/>
        <v>0</v>
      </c>
      <c r="CS36">
        <f t="shared" si="16"/>
        <v>0</v>
      </c>
      <c r="CT36">
        <f t="shared" si="17"/>
        <v>0</v>
      </c>
      <c r="CU36">
        <f t="shared" si="18"/>
        <v>0</v>
      </c>
      <c r="CV36">
        <f t="shared" si="19"/>
        <v>0</v>
      </c>
      <c r="CW36">
        <f t="shared" si="20"/>
        <v>0</v>
      </c>
      <c r="CX36">
        <f t="shared" si="21"/>
        <v>0</v>
      </c>
      <c r="CY36">
        <f t="shared" si="22"/>
        <v>0</v>
      </c>
      <c r="CZ36">
        <f t="shared" si="23"/>
        <v>0</v>
      </c>
      <c r="DA36">
        <f t="shared" si="24"/>
        <v>0</v>
      </c>
      <c r="DB36">
        <f t="shared" si="25"/>
        <v>0</v>
      </c>
      <c r="DC36">
        <f t="shared" si="26"/>
        <v>0</v>
      </c>
      <c r="DD36">
        <f t="shared" si="27"/>
        <v>0</v>
      </c>
      <c r="DE36">
        <f t="shared" si="28"/>
        <v>0</v>
      </c>
      <c r="DF36">
        <f t="shared" si="29"/>
        <v>0</v>
      </c>
      <c r="DG36">
        <f t="shared" si="30"/>
        <v>0</v>
      </c>
      <c r="DH36">
        <f t="shared" si="31"/>
        <v>0</v>
      </c>
      <c r="DI36">
        <f t="shared" si="32"/>
        <v>0</v>
      </c>
      <c r="DJ36">
        <f t="shared" si="33"/>
        <v>0</v>
      </c>
      <c r="DK36">
        <f t="shared" si="34"/>
        <v>0</v>
      </c>
      <c r="DL36">
        <f t="shared" si="35"/>
        <v>0</v>
      </c>
      <c r="DM36">
        <f t="shared" si="36"/>
        <v>0</v>
      </c>
      <c r="DN36">
        <f t="shared" si="37"/>
        <v>0</v>
      </c>
      <c r="DO36">
        <f t="shared" si="38"/>
        <v>0</v>
      </c>
      <c r="DP36">
        <f t="shared" si="39"/>
        <v>0</v>
      </c>
      <c r="DQ36">
        <f t="shared" si="40"/>
        <v>0</v>
      </c>
      <c r="DR36">
        <f t="shared" si="41"/>
        <v>0</v>
      </c>
      <c r="DS36">
        <f t="shared" si="42"/>
        <v>0</v>
      </c>
      <c r="DT36">
        <f t="shared" si="43"/>
        <v>0</v>
      </c>
      <c r="DU36">
        <f t="shared" si="44"/>
        <v>0</v>
      </c>
      <c r="DV36">
        <f t="shared" si="45"/>
        <v>0</v>
      </c>
      <c r="DW36">
        <f t="shared" si="46"/>
        <v>0</v>
      </c>
      <c r="DX36">
        <f t="shared" si="47"/>
        <v>0</v>
      </c>
      <c r="DY36">
        <f t="shared" si="48"/>
        <v>0</v>
      </c>
      <c r="DZ36">
        <f t="shared" si="49"/>
        <v>0</v>
      </c>
      <c r="EA36">
        <f t="shared" si="50"/>
        <v>0</v>
      </c>
    </row>
    <row r="37" spans="1:131" ht="12.75">
      <c r="A37" s="3">
        <f ca="1" t="shared" si="51"/>
      </c>
      <c r="B37" s="3">
        <f ca="1" t="shared" si="11"/>
      </c>
      <c r="C37" s="15">
        <f t="shared" si="64"/>
      </c>
      <c r="D37">
        <f ca="1" t="shared" si="12"/>
      </c>
      <c r="G37" s="7" t="s">
        <v>5</v>
      </c>
      <c r="K37" s="3">
        <f>Solver!G44</f>
        <v>0</v>
      </c>
      <c r="L37" s="9">
        <f>IF(Solver!K44=TRUE,"*","")</f>
      </c>
      <c r="M37" s="3">
        <f>Solver!L44</f>
        <v>0</v>
      </c>
      <c r="N37" s="3"/>
      <c r="O37" s="3">
        <f t="shared" si="68"/>
        <v>0.00254203391945472</v>
      </c>
      <c r="Q37">
        <f>IF(Q$4=TRUE,'FeedStuffs Data'!F36,0)</f>
        <v>0</v>
      </c>
      <c r="R37">
        <f>IF(R$4=TRUE,'FeedStuffs Data'!G36,0)</f>
        <v>0</v>
      </c>
      <c r="S37">
        <f>IF(S$4=TRUE,'FeedStuffs Data'!H36,0)</f>
        <v>0</v>
      </c>
      <c r="T37">
        <f>IF(T$4=TRUE,'FeedStuffs Data'!I36,0)</f>
        <v>0</v>
      </c>
      <c r="U37">
        <f>IF(U$4=TRUE,'FeedStuffs Data'!J36,0)</f>
        <v>0.0041</v>
      </c>
      <c r="V37">
        <f>IF(V$4=TRUE,'FeedStuffs Data'!K36,0)</f>
        <v>0</v>
      </c>
      <c r="W37">
        <f>IF(W$4=TRUE,'FeedStuffs Data'!L36,0)</f>
        <v>0</v>
      </c>
      <c r="X37">
        <f>IF(X$4=TRUE,'FeedStuffs Data'!M36,0)</f>
        <v>0</v>
      </c>
      <c r="Y37">
        <f>IF(Y$4=TRUE,'FeedStuffs Data'!N36,0)</f>
        <v>0</v>
      </c>
      <c r="Z37">
        <f>IF(Z$4=TRUE,'FeedStuffs Data'!O36,0)</f>
        <v>0</v>
      </c>
      <c r="AA37">
        <f>IF(AA$4=TRUE,'FeedStuffs Data'!P36,0)</f>
        <v>0</v>
      </c>
      <c r="AB37">
        <f>IF(AB$4=TRUE,'FeedStuffs Data'!Q36,0)</f>
        <v>0</v>
      </c>
      <c r="AC37">
        <f>IF(AC$4=TRUE,'FeedStuffs Data'!R36,0)</f>
        <v>0</v>
      </c>
      <c r="AD37">
        <f>IF(AD$4=TRUE,'FeedStuffs Data'!S36,0)</f>
        <v>0</v>
      </c>
      <c r="AE37">
        <f>IF(AE$4=TRUE,'FeedStuffs Data'!T36,0)</f>
        <v>0.0005</v>
      </c>
      <c r="AF37">
        <f>IF(AF$4=TRUE,'FeedStuffs Data'!U36,0)</f>
        <v>0.0005</v>
      </c>
      <c r="AG37">
        <f>IF(AG$4=TRUE,'FeedStuffs Data'!V36,0)</f>
        <v>0.0018</v>
      </c>
      <c r="AH37">
        <f>IF(AH$4=TRUE,'FeedStuffs Data'!W36,0)</f>
        <v>0</v>
      </c>
      <c r="AI37">
        <f>IF(AI$4=TRUE,'FeedStuffs Data'!X36,0)</f>
        <v>0</v>
      </c>
      <c r="AJ37">
        <f>IF(AJ$4=TRUE,'FeedStuffs Data'!Y36,0)</f>
        <v>0</v>
      </c>
      <c r="AK37">
        <f>IF(AK$4=TRUE,'FeedStuffs Data'!Z36,0)</f>
        <v>0</v>
      </c>
      <c r="AL37">
        <f>IF(AL$4=TRUE,'FeedStuffs Data'!AA36,0)</f>
        <v>0</v>
      </c>
      <c r="AM37">
        <f>IF(AM$4=TRUE,'FeedStuffs Data'!AB36,0)</f>
        <v>0</v>
      </c>
      <c r="AN37">
        <f>IF(AN$4=TRUE,'FeedStuffs Data'!AC36,0)</f>
        <v>0.0003</v>
      </c>
      <c r="AO37">
        <f>IF(AO$4=TRUE,'FeedStuffs Data'!AD36,0)</f>
        <v>0</v>
      </c>
      <c r="AP37">
        <f>IF(AP$4=TRUE,'FeedStuffs Data'!AE36,0)</f>
        <v>0</v>
      </c>
      <c r="AQ37">
        <f>IF(AQ$4=TRUE,'FeedStuffs Data'!AF36,0)</f>
        <v>0</v>
      </c>
      <c r="AR37">
        <f>IF(AR$4=TRUE,'FeedStuffs Data'!AG36,0)</f>
        <v>0</v>
      </c>
      <c r="AS37">
        <f>IF(AS$4=TRUE,'FeedStuffs Data'!AH36,0)</f>
        <v>0</v>
      </c>
      <c r="AT37">
        <f>IF(AT$4=TRUE,'FeedStuffs Data'!AI36,0)</f>
        <v>0.0012</v>
      </c>
      <c r="AU37">
        <f>IF(AU$4=TRUE,'FeedStuffs Data'!AJ36,0)</f>
        <v>0</v>
      </c>
      <c r="AV37">
        <f>IF(AV$4=TRUE,'FeedStuffs Data'!AK36,0)</f>
        <v>0</v>
      </c>
      <c r="AW37">
        <f>IF(AW$4=TRUE,'FeedStuffs Data'!AL36,0)</f>
        <v>0</v>
      </c>
      <c r="AX37">
        <f>IF(AX$4=TRUE,'FeedStuffs Data'!AM36,0)</f>
        <v>0</v>
      </c>
      <c r="AY37">
        <f>IF(AY$4=TRUE,'FeedStuffs Data'!AN36,0)</f>
        <v>0</v>
      </c>
      <c r="AZ37">
        <f>IF(AZ$4=TRUE,'FeedStuffs Data'!AO36,0)</f>
        <v>0</v>
      </c>
      <c r="BA37">
        <f>IF(BA$4=TRUE,'FeedStuffs Data'!AP36,0)</f>
        <v>0</v>
      </c>
      <c r="BB37">
        <f>IF(BB$4=TRUE,'FeedStuffs Data'!AQ36,0)</f>
        <v>0</v>
      </c>
      <c r="BC37">
        <f>IF(BC$4=TRUE,'FeedStuffs Data'!AR36,0)</f>
        <v>0</v>
      </c>
      <c r="BD37">
        <f>IF(BD$4=TRUE,'FeedStuffs Data'!AS36,0)</f>
        <v>0</v>
      </c>
      <c r="BE37">
        <f>IF(BE$4=TRUE,'FeedStuffs Data'!AT36,0)</f>
        <v>0</v>
      </c>
      <c r="BF37">
        <f>IF(BF$4=TRUE,'FeedStuffs Data'!AU36,0)</f>
        <v>0</v>
      </c>
      <c r="BG37">
        <f>IF(BG$4=TRUE,'FeedStuffs Data'!AV36,0)</f>
        <v>0</v>
      </c>
      <c r="BH37">
        <f>IF(BH$4=TRUE,'FeedStuffs Data'!AW36,0)</f>
        <v>0</v>
      </c>
      <c r="BI37">
        <f>IF(BI$4=TRUE,'FeedStuffs Data'!AX36,0)</f>
        <v>0</v>
      </c>
      <c r="BJ37">
        <f>IF(BJ$4=TRUE,'FeedStuffs Data'!AY36,0)</f>
        <v>0</v>
      </c>
      <c r="BK37">
        <f>IF(BK$4=TRUE,'FeedStuffs Data'!AZ36,0)</f>
        <v>0</v>
      </c>
      <c r="BL37">
        <f>IF(BL$4=TRUE,'FeedStuffs Data'!BA36,0)</f>
        <v>0</v>
      </c>
      <c r="BM37">
        <f>IF(BM$4=TRUE,'FeedStuffs Data'!BB36,0)</f>
        <v>0</v>
      </c>
      <c r="BN37">
        <f>IF(BN$4=TRUE,'FeedStuffs Data'!BC36,0)</f>
        <v>0</v>
      </c>
      <c r="BO37">
        <f ca="1" t="shared" si="9"/>
        <v>0</v>
      </c>
      <c r="BP37" s="3">
        <f ca="1" t="shared" si="62"/>
        <v>0</v>
      </c>
      <c r="BQ37">
        <f>Solver!B96</f>
        <v>0</v>
      </c>
      <c r="BS37">
        <f aca="true" t="shared" si="69" ref="BS37:BS54">RANK(BP37,BP$5:BP$54,1)</f>
        <v>1</v>
      </c>
      <c r="BT37">
        <f t="shared" si="10"/>
        <v>37</v>
      </c>
      <c r="BU37">
        <f t="shared" si="13"/>
        <v>-28</v>
      </c>
      <c r="BV37" t="b">
        <f ca="1" t="shared" si="63"/>
        <v>0</v>
      </c>
      <c r="BY37" s="7"/>
      <c r="CE37">
        <f t="shared" si="8"/>
        <v>0</v>
      </c>
      <c r="CF37">
        <f t="shared" si="8"/>
        <v>0</v>
      </c>
      <c r="CG37">
        <f t="shared" si="52"/>
        <v>0</v>
      </c>
      <c r="CH37">
        <f t="shared" si="53"/>
        <v>0</v>
      </c>
      <c r="CI37">
        <f t="shared" si="54"/>
        <v>0</v>
      </c>
      <c r="CJ37">
        <f t="shared" si="55"/>
        <v>0</v>
      </c>
      <c r="CK37">
        <f t="shared" si="56"/>
        <v>0</v>
      </c>
      <c r="CL37">
        <f t="shared" si="57"/>
        <v>0</v>
      </c>
      <c r="CM37">
        <f t="shared" si="58"/>
        <v>0</v>
      </c>
      <c r="CN37">
        <f t="shared" si="59"/>
        <v>0</v>
      </c>
      <c r="CO37">
        <f t="shared" si="60"/>
        <v>0</v>
      </c>
      <c r="CP37">
        <f t="shared" si="61"/>
        <v>0</v>
      </c>
      <c r="CQ37">
        <f t="shared" si="14"/>
        <v>0</v>
      </c>
      <c r="CR37">
        <f t="shared" si="15"/>
        <v>0</v>
      </c>
      <c r="CS37">
        <f t="shared" si="16"/>
        <v>0</v>
      </c>
      <c r="CT37">
        <f t="shared" si="17"/>
        <v>0</v>
      </c>
      <c r="CU37">
        <f t="shared" si="18"/>
        <v>0</v>
      </c>
      <c r="CV37">
        <f t="shared" si="19"/>
        <v>0</v>
      </c>
      <c r="CW37">
        <f t="shared" si="20"/>
        <v>0</v>
      </c>
      <c r="CX37">
        <f t="shared" si="21"/>
        <v>0</v>
      </c>
      <c r="CY37">
        <f t="shared" si="22"/>
        <v>0</v>
      </c>
      <c r="CZ37">
        <f t="shared" si="23"/>
        <v>0</v>
      </c>
      <c r="DA37">
        <f t="shared" si="24"/>
        <v>0</v>
      </c>
      <c r="DB37">
        <f t="shared" si="25"/>
        <v>0</v>
      </c>
      <c r="DC37">
        <f t="shared" si="26"/>
        <v>0</v>
      </c>
      <c r="DD37">
        <f t="shared" si="27"/>
        <v>0</v>
      </c>
      <c r="DE37">
        <f t="shared" si="28"/>
        <v>0</v>
      </c>
      <c r="DF37">
        <f t="shared" si="29"/>
        <v>0</v>
      </c>
      <c r="DG37">
        <f t="shared" si="30"/>
        <v>0</v>
      </c>
      <c r="DH37">
        <f t="shared" si="31"/>
        <v>0</v>
      </c>
      <c r="DI37">
        <f t="shared" si="32"/>
        <v>0</v>
      </c>
      <c r="DJ37">
        <f t="shared" si="33"/>
        <v>0</v>
      </c>
      <c r="DK37">
        <f t="shared" si="34"/>
        <v>0</v>
      </c>
      <c r="DL37">
        <f t="shared" si="35"/>
        <v>0</v>
      </c>
      <c r="DM37">
        <f t="shared" si="36"/>
        <v>0</v>
      </c>
      <c r="DN37">
        <f t="shared" si="37"/>
        <v>0</v>
      </c>
      <c r="DO37">
        <f t="shared" si="38"/>
        <v>0</v>
      </c>
      <c r="DP37">
        <f t="shared" si="39"/>
        <v>0</v>
      </c>
      <c r="DQ37">
        <f t="shared" si="40"/>
        <v>0</v>
      </c>
      <c r="DR37">
        <f t="shared" si="41"/>
        <v>0</v>
      </c>
      <c r="DS37">
        <f t="shared" si="42"/>
        <v>0</v>
      </c>
      <c r="DT37">
        <f t="shared" si="43"/>
        <v>0</v>
      </c>
      <c r="DU37">
        <f t="shared" si="44"/>
        <v>0</v>
      </c>
      <c r="DV37">
        <f t="shared" si="45"/>
        <v>0</v>
      </c>
      <c r="DW37">
        <f t="shared" si="46"/>
        <v>0</v>
      </c>
      <c r="DX37">
        <f t="shared" si="47"/>
        <v>0</v>
      </c>
      <c r="DY37">
        <f t="shared" si="48"/>
        <v>0</v>
      </c>
      <c r="DZ37">
        <f t="shared" si="49"/>
        <v>0</v>
      </c>
      <c r="EA37">
        <f t="shared" si="50"/>
        <v>0</v>
      </c>
    </row>
    <row r="38" spans="1:131" ht="12.75">
      <c r="A38" s="3">
        <f ca="1" t="shared" si="51"/>
      </c>
      <c r="B38" s="3">
        <f ca="1" t="shared" si="11"/>
      </c>
      <c r="C38" s="15">
        <f t="shared" si="64"/>
      </c>
      <c r="D38">
        <f ca="1" t="shared" si="12"/>
      </c>
      <c r="G38" s="7" t="s">
        <v>6</v>
      </c>
      <c r="K38" s="3">
        <f>Solver!G45</f>
        <v>0.001</v>
      </c>
      <c r="L38" s="9">
        <f>IF(Solver!K45=TRUE,"*","")</f>
      </c>
      <c r="M38" s="3">
        <f>Solver!L45</f>
        <v>0</v>
      </c>
      <c r="N38" s="3"/>
      <c r="O38" s="3">
        <f t="shared" si="68"/>
        <v>0.00246722003032287</v>
      </c>
      <c r="Q38">
        <f>IF(Q$4=TRUE,'FeedStuffs Data'!F37,0)</f>
        <v>0</v>
      </c>
      <c r="R38">
        <f>IF(R$4=TRUE,'FeedStuffs Data'!G37,0)</f>
        <v>0</v>
      </c>
      <c r="S38">
        <f>IF(S$4=TRUE,'FeedStuffs Data'!H37,0)</f>
        <v>0</v>
      </c>
      <c r="T38">
        <f>IF(T$4=TRUE,'FeedStuffs Data'!I37,0)</f>
        <v>0</v>
      </c>
      <c r="U38">
        <f>IF(U$4=TRUE,'FeedStuffs Data'!J37,0)</f>
        <v>0.0033</v>
      </c>
      <c r="V38">
        <f>IF(V$4=TRUE,'FeedStuffs Data'!K37,0)</f>
        <v>0</v>
      </c>
      <c r="W38">
        <f>IF(W$4=TRUE,'FeedStuffs Data'!L37,0)</f>
        <v>0</v>
      </c>
      <c r="X38">
        <f>IF(X$4=TRUE,'FeedStuffs Data'!M37,0)</f>
        <v>0</v>
      </c>
      <c r="Y38">
        <f>IF(Y$4=TRUE,'FeedStuffs Data'!N37,0)</f>
        <v>0</v>
      </c>
      <c r="Z38">
        <f>IF(Z$4=TRUE,'FeedStuffs Data'!O37,0)</f>
        <v>0</v>
      </c>
      <c r="AA38">
        <f>IF(AA$4=TRUE,'FeedStuffs Data'!P37,0)</f>
        <v>0</v>
      </c>
      <c r="AB38">
        <f>IF(AB$4=TRUE,'FeedStuffs Data'!Q37,0)</f>
        <v>0</v>
      </c>
      <c r="AC38">
        <f>IF(AC$4=TRUE,'FeedStuffs Data'!R37,0)</f>
        <v>0</v>
      </c>
      <c r="AD38">
        <f>IF(AD$4=TRUE,'FeedStuffs Data'!S37,0)</f>
        <v>0</v>
      </c>
      <c r="AE38">
        <f>IF(AE$4=TRUE,'FeedStuffs Data'!T37,0)</f>
        <v>0.0012</v>
      </c>
      <c r="AF38">
        <f>IF(AF$4=TRUE,'FeedStuffs Data'!U37,0)</f>
        <v>0.0011</v>
      </c>
      <c r="AG38">
        <f>IF(AG$4=TRUE,'FeedStuffs Data'!V37,0)</f>
        <v>0.0018</v>
      </c>
      <c r="AH38">
        <f>IF(AH$4=TRUE,'FeedStuffs Data'!W37,0)</f>
        <v>0.0038</v>
      </c>
      <c r="AI38">
        <f>IF(AI$4=TRUE,'FeedStuffs Data'!X37,0)</f>
        <v>0</v>
      </c>
      <c r="AJ38">
        <f>IF(AJ$4=TRUE,'FeedStuffs Data'!Y37,0)</f>
        <v>0</v>
      </c>
      <c r="AK38">
        <f>IF(AK$4=TRUE,'FeedStuffs Data'!Z37,0)</f>
        <v>0</v>
      </c>
      <c r="AL38">
        <f>IF(AL$4=TRUE,'FeedStuffs Data'!AA37,0)</f>
        <v>0</v>
      </c>
      <c r="AM38">
        <f>IF(AM$4=TRUE,'FeedStuffs Data'!AB37,0)</f>
        <v>0</v>
      </c>
      <c r="AN38">
        <f>IF(AN$4=TRUE,'FeedStuffs Data'!AC37,0)</f>
        <v>0.0029</v>
      </c>
      <c r="AO38">
        <f>IF(AO$4=TRUE,'FeedStuffs Data'!AD37,0)</f>
        <v>0.0031</v>
      </c>
      <c r="AP38">
        <f>IF(AP$4=TRUE,'FeedStuffs Data'!AE37,0)</f>
        <v>0</v>
      </c>
      <c r="AQ38">
        <f>IF(AQ$4=TRUE,'FeedStuffs Data'!AF37,0)</f>
        <v>0</v>
      </c>
      <c r="AR38">
        <f>IF(AR$4=TRUE,'FeedStuffs Data'!AG37,0)</f>
        <v>0</v>
      </c>
      <c r="AS38">
        <f>IF(AS$4=TRUE,'FeedStuffs Data'!AH37,0)</f>
        <v>0.0059</v>
      </c>
      <c r="AT38">
        <f>IF(AT$4=TRUE,'FeedStuffs Data'!AI37,0)</f>
        <v>0.0999</v>
      </c>
      <c r="AU38">
        <f>IF(AU$4=TRUE,'FeedStuffs Data'!AJ37,0)</f>
        <v>0</v>
      </c>
      <c r="AV38">
        <f>IF(AV$4=TRUE,'FeedStuffs Data'!AK37,0)</f>
        <v>0</v>
      </c>
      <c r="AW38">
        <f>IF(AW$4=TRUE,'FeedStuffs Data'!AL37,0)</f>
        <v>0</v>
      </c>
      <c r="AX38">
        <f>IF(AX$4=TRUE,'FeedStuffs Data'!AM37,0)</f>
        <v>0</v>
      </c>
      <c r="AY38">
        <f>IF(AY$4=TRUE,'FeedStuffs Data'!AN37,0)</f>
        <v>0</v>
      </c>
      <c r="AZ38">
        <f>IF(AZ$4=TRUE,'FeedStuffs Data'!AO37,0)</f>
        <v>0</v>
      </c>
      <c r="BA38">
        <f>IF(BA$4=TRUE,'FeedStuffs Data'!AP37,0)</f>
        <v>0</v>
      </c>
      <c r="BB38">
        <f>IF(BB$4=TRUE,'FeedStuffs Data'!AQ37,0)</f>
        <v>0</v>
      </c>
      <c r="BC38">
        <f>IF(BC$4=TRUE,'FeedStuffs Data'!AR37,0)</f>
        <v>0</v>
      </c>
      <c r="BD38">
        <f>IF(BD$4=TRUE,'FeedStuffs Data'!AS37,0)</f>
        <v>0</v>
      </c>
      <c r="BE38">
        <f>IF(BE$4=TRUE,'FeedStuffs Data'!AT37,0)</f>
        <v>0</v>
      </c>
      <c r="BF38">
        <f>IF(BF$4=TRUE,'FeedStuffs Data'!AU37,0)</f>
        <v>0</v>
      </c>
      <c r="BG38">
        <f>IF(BG$4=TRUE,'FeedStuffs Data'!AV37,0)</f>
        <v>0</v>
      </c>
      <c r="BH38">
        <f>IF(BH$4=TRUE,'FeedStuffs Data'!AW37,0)</f>
        <v>0</v>
      </c>
      <c r="BI38">
        <f>IF(BI$4=TRUE,'FeedStuffs Data'!AX37,0)</f>
        <v>0</v>
      </c>
      <c r="BJ38">
        <f>IF(BJ$4=TRUE,'FeedStuffs Data'!AY37,0)</f>
        <v>0</v>
      </c>
      <c r="BK38">
        <f>IF(BK$4=TRUE,'FeedStuffs Data'!AZ37,0)</f>
        <v>0</v>
      </c>
      <c r="BL38">
        <f>IF(BL$4=TRUE,'FeedStuffs Data'!BA37,0)</f>
        <v>0</v>
      </c>
      <c r="BM38">
        <f>IF(BM$4=TRUE,'FeedStuffs Data'!BB37,0)</f>
        <v>0</v>
      </c>
      <c r="BN38">
        <f>IF(BN$4=TRUE,'FeedStuffs Data'!BC37,0)</f>
        <v>0</v>
      </c>
      <c r="BO38">
        <f ca="1" t="shared" si="9"/>
        <v>0</v>
      </c>
      <c r="BP38" s="3">
        <f ca="1" t="shared" si="62"/>
        <v>0</v>
      </c>
      <c r="BQ38">
        <f>Solver!B97</f>
        <v>0</v>
      </c>
      <c r="BS38">
        <f t="shared" si="69"/>
        <v>1</v>
      </c>
      <c r="BT38">
        <f t="shared" si="10"/>
        <v>38</v>
      </c>
      <c r="BU38">
        <f t="shared" si="13"/>
        <v>-29</v>
      </c>
      <c r="BV38" t="b">
        <f ca="1" t="shared" si="63"/>
        <v>0</v>
      </c>
      <c r="BY38" s="7"/>
      <c r="CE38">
        <f t="shared" si="8"/>
        <v>0</v>
      </c>
      <c r="CF38">
        <f t="shared" si="8"/>
        <v>0</v>
      </c>
      <c r="CG38">
        <f t="shared" si="52"/>
        <v>0</v>
      </c>
      <c r="CH38">
        <f t="shared" si="53"/>
        <v>0</v>
      </c>
      <c r="CI38">
        <f t="shared" si="54"/>
        <v>0</v>
      </c>
      <c r="CJ38">
        <f t="shared" si="55"/>
        <v>0</v>
      </c>
      <c r="CK38">
        <f t="shared" si="56"/>
        <v>0</v>
      </c>
      <c r="CL38">
        <f t="shared" si="57"/>
        <v>0</v>
      </c>
      <c r="CM38">
        <f t="shared" si="58"/>
        <v>0</v>
      </c>
      <c r="CN38">
        <f t="shared" si="59"/>
        <v>0</v>
      </c>
      <c r="CO38">
        <f t="shared" si="60"/>
        <v>0</v>
      </c>
      <c r="CP38">
        <f t="shared" si="61"/>
        <v>0</v>
      </c>
      <c r="CQ38">
        <f t="shared" si="14"/>
        <v>0</v>
      </c>
      <c r="CR38">
        <f t="shared" si="15"/>
        <v>0</v>
      </c>
      <c r="CS38">
        <f t="shared" si="16"/>
        <v>0</v>
      </c>
      <c r="CT38">
        <f t="shared" si="17"/>
        <v>0</v>
      </c>
      <c r="CU38">
        <f t="shared" si="18"/>
        <v>0</v>
      </c>
      <c r="CV38">
        <f t="shared" si="19"/>
        <v>0</v>
      </c>
      <c r="CW38">
        <f t="shared" si="20"/>
        <v>0</v>
      </c>
      <c r="CX38">
        <f t="shared" si="21"/>
        <v>0</v>
      </c>
      <c r="CY38">
        <f t="shared" si="22"/>
        <v>0</v>
      </c>
      <c r="CZ38">
        <f t="shared" si="23"/>
        <v>0</v>
      </c>
      <c r="DA38">
        <f t="shared" si="24"/>
        <v>0</v>
      </c>
      <c r="DB38">
        <f t="shared" si="25"/>
        <v>0</v>
      </c>
      <c r="DC38">
        <f t="shared" si="26"/>
        <v>0</v>
      </c>
      <c r="DD38">
        <f t="shared" si="27"/>
        <v>0</v>
      </c>
      <c r="DE38">
        <f t="shared" si="28"/>
        <v>0</v>
      </c>
      <c r="DF38">
        <f t="shared" si="29"/>
        <v>0</v>
      </c>
      <c r="DG38">
        <f t="shared" si="30"/>
        <v>0</v>
      </c>
      <c r="DH38">
        <f t="shared" si="31"/>
        <v>0</v>
      </c>
      <c r="DI38">
        <f t="shared" si="32"/>
        <v>0</v>
      </c>
      <c r="DJ38">
        <f t="shared" si="33"/>
        <v>0</v>
      </c>
      <c r="DK38">
        <f t="shared" si="34"/>
        <v>0</v>
      </c>
      <c r="DL38">
        <f t="shared" si="35"/>
        <v>0</v>
      </c>
      <c r="DM38">
        <f t="shared" si="36"/>
        <v>0</v>
      </c>
      <c r="DN38">
        <f t="shared" si="37"/>
        <v>0</v>
      </c>
      <c r="DO38">
        <f t="shared" si="38"/>
        <v>0</v>
      </c>
      <c r="DP38">
        <f t="shared" si="39"/>
        <v>0</v>
      </c>
      <c r="DQ38">
        <f t="shared" si="40"/>
        <v>0</v>
      </c>
      <c r="DR38">
        <f t="shared" si="41"/>
        <v>0</v>
      </c>
      <c r="DS38">
        <f t="shared" si="42"/>
        <v>0</v>
      </c>
      <c r="DT38">
        <f t="shared" si="43"/>
        <v>0</v>
      </c>
      <c r="DU38">
        <f t="shared" si="44"/>
        <v>0</v>
      </c>
      <c r="DV38">
        <f t="shared" si="45"/>
        <v>0</v>
      </c>
      <c r="DW38">
        <f t="shared" si="46"/>
        <v>0</v>
      </c>
      <c r="DX38">
        <f t="shared" si="47"/>
        <v>0</v>
      </c>
      <c r="DY38">
        <f t="shared" si="48"/>
        <v>0</v>
      </c>
      <c r="DZ38">
        <f t="shared" si="49"/>
        <v>0</v>
      </c>
      <c r="EA38">
        <f t="shared" si="50"/>
        <v>0</v>
      </c>
    </row>
    <row r="39" spans="1:131" ht="12.75">
      <c r="A39" s="3">
        <f ca="1" t="shared" si="51"/>
      </c>
      <c r="B39" s="3">
        <f ca="1" t="shared" si="11"/>
      </c>
      <c r="C39" s="15">
        <f t="shared" si="64"/>
      </c>
      <c r="D39">
        <f ca="1" t="shared" si="12"/>
      </c>
      <c r="G39" s="7" t="s">
        <v>31</v>
      </c>
      <c r="K39" s="3">
        <f>Solver!G46</f>
        <v>0.0034</v>
      </c>
      <c r="L39" s="9" t="str">
        <f>IF(Solver!K46=TRUE,"*","")</f>
        <v>*</v>
      </c>
      <c r="M39" s="3">
        <f>Solver!L46</f>
        <v>0.0034</v>
      </c>
      <c r="N39" s="3"/>
      <c r="O39" s="3">
        <f t="shared" si="68"/>
        <v>0.0033999999999999885</v>
      </c>
      <c r="Q39">
        <f>IF(Q$4=TRUE,'FeedStuffs Data'!F38,0)</f>
        <v>0</v>
      </c>
      <c r="R39">
        <f>IF(R$4=TRUE,'FeedStuffs Data'!G38,0)</f>
        <v>0</v>
      </c>
      <c r="S39">
        <f>IF(S$4=TRUE,'FeedStuffs Data'!H38,0)</f>
        <v>0</v>
      </c>
      <c r="T39">
        <f>IF(T$4=TRUE,'FeedStuffs Data'!I38,0)</f>
        <v>0</v>
      </c>
      <c r="U39">
        <f>IF(U$4=TRUE,'FeedStuffs Data'!J38,0)</f>
        <v>0.0027</v>
      </c>
      <c r="V39">
        <f>IF(V$4=TRUE,'FeedStuffs Data'!K38,0)</f>
        <v>0</v>
      </c>
      <c r="W39">
        <f>IF(W$4=TRUE,'FeedStuffs Data'!L38,0)</f>
        <v>0</v>
      </c>
      <c r="X39">
        <f>IF(X$4=TRUE,'FeedStuffs Data'!M38,0)</f>
        <v>0</v>
      </c>
      <c r="Y39">
        <f>IF(Y$4=TRUE,'FeedStuffs Data'!N38,0)</f>
        <v>0</v>
      </c>
      <c r="Z39">
        <f>IF(Z$4=TRUE,'FeedStuffs Data'!O38,0)</f>
        <v>0</v>
      </c>
      <c r="AA39">
        <f>IF(AA$4=TRUE,'FeedStuffs Data'!P38,0)</f>
        <v>0</v>
      </c>
      <c r="AB39">
        <f>IF(AB$4=TRUE,'FeedStuffs Data'!Q38,0)</f>
        <v>0</v>
      </c>
      <c r="AC39">
        <f>IF(AC$4=TRUE,'FeedStuffs Data'!R38,0)</f>
        <v>0</v>
      </c>
      <c r="AD39">
        <f>IF(AD$4=TRUE,'FeedStuffs Data'!S38,0)</f>
        <v>0</v>
      </c>
      <c r="AE39">
        <f>IF(AE$4=TRUE,'FeedStuffs Data'!T38,0)</f>
        <v>0.0032</v>
      </c>
      <c r="AF39">
        <f>IF(AF$4=TRUE,'FeedStuffs Data'!U38,0)</f>
        <v>0.0031</v>
      </c>
      <c r="AG39">
        <f>IF(AG$4=TRUE,'FeedStuffs Data'!V38,0)</f>
        <v>0.0022</v>
      </c>
      <c r="AH39">
        <f>IF(AH$4=TRUE,'FeedStuffs Data'!W38,0)</f>
        <v>0.0062</v>
      </c>
      <c r="AI39">
        <f>IF(AI$4=TRUE,'FeedStuffs Data'!X38,0)</f>
        <v>0</v>
      </c>
      <c r="AJ39">
        <f>IF(AJ$4=TRUE,'FeedStuffs Data'!Y38,0)</f>
        <v>0</v>
      </c>
      <c r="AK39">
        <f>IF(AK$4=TRUE,'FeedStuffs Data'!Z38,0)</f>
        <v>0</v>
      </c>
      <c r="AL39">
        <f>IF(AL$4=TRUE,'FeedStuffs Data'!AA38,0)</f>
        <v>0</v>
      </c>
      <c r="AM39">
        <f>IF(AM$4=TRUE,'FeedStuffs Data'!AB38,0)</f>
        <v>0</v>
      </c>
      <c r="AN39">
        <f>IF(AN$4=TRUE,'FeedStuffs Data'!AC38,0)</f>
        <v>0.0065</v>
      </c>
      <c r="AO39">
        <f>IF(AO$4=TRUE,'FeedStuffs Data'!AD38,0)</f>
        <v>0.0071</v>
      </c>
      <c r="AP39">
        <f>IF(AP$4=TRUE,'FeedStuffs Data'!AE38,0)</f>
        <v>0</v>
      </c>
      <c r="AQ39">
        <f>IF(AQ$4=TRUE,'FeedStuffs Data'!AF38,0)</f>
        <v>0</v>
      </c>
      <c r="AR39">
        <f>IF(AR$4=TRUE,'FeedStuffs Data'!AG38,0)</f>
        <v>0</v>
      </c>
      <c r="AS39">
        <f>IF(AS$4=TRUE,'FeedStuffs Data'!AH38,0)</f>
        <v>0.193</v>
      </c>
      <c r="AT39">
        <f>IF(AT$4=TRUE,'FeedStuffs Data'!AI38,0)</f>
        <v>0.0004</v>
      </c>
      <c r="AU39">
        <f>IF(AU$4=TRUE,'FeedStuffs Data'!AJ38,0)</f>
        <v>0</v>
      </c>
      <c r="AV39">
        <f>IF(AV$4=TRUE,'FeedStuffs Data'!AK38,0)</f>
        <v>0</v>
      </c>
      <c r="AW39">
        <f>IF(AW$4=TRUE,'FeedStuffs Data'!AL38,0)</f>
        <v>0</v>
      </c>
      <c r="AX39">
        <f>IF(AX$4=TRUE,'FeedStuffs Data'!AM38,0)</f>
        <v>0</v>
      </c>
      <c r="AY39">
        <f>IF(AY$4=TRUE,'FeedStuffs Data'!AN38,0)</f>
        <v>0</v>
      </c>
      <c r="AZ39">
        <f>IF(AZ$4=TRUE,'FeedStuffs Data'!AO38,0)</f>
        <v>0</v>
      </c>
      <c r="BA39">
        <f>IF(BA$4=TRUE,'FeedStuffs Data'!AP38,0)</f>
        <v>0</v>
      </c>
      <c r="BB39">
        <f>IF(BB$4=TRUE,'FeedStuffs Data'!AQ38,0)</f>
        <v>0</v>
      </c>
      <c r="BC39">
        <f>IF(BC$4=TRUE,'FeedStuffs Data'!AR38,0)</f>
        <v>0</v>
      </c>
      <c r="BD39">
        <f>IF(BD$4=TRUE,'FeedStuffs Data'!AS38,0)</f>
        <v>0</v>
      </c>
      <c r="BE39">
        <f>IF(BE$4=TRUE,'FeedStuffs Data'!AT38,0)</f>
        <v>0</v>
      </c>
      <c r="BF39">
        <f>IF(BF$4=TRUE,'FeedStuffs Data'!AU38,0)</f>
        <v>0</v>
      </c>
      <c r="BG39">
        <f>IF(BG$4=TRUE,'FeedStuffs Data'!AV38,0)</f>
        <v>0</v>
      </c>
      <c r="BH39">
        <f>IF(BH$4=TRUE,'FeedStuffs Data'!AW38,0)</f>
        <v>0</v>
      </c>
      <c r="BI39">
        <f>IF(BI$4=TRUE,'FeedStuffs Data'!AX38,0)</f>
        <v>0</v>
      </c>
      <c r="BJ39">
        <f>IF(BJ$4=TRUE,'FeedStuffs Data'!AY38,0)</f>
        <v>0</v>
      </c>
      <c r="BK39">
        <f>IF(BK$4=TRUE,'FeedStuffs Data'!AZ38,0)</f>
        <v>0</v>
      </c>
      <c r="BL39">
        <f>IF(BL$4=TRUE,'FeedStuffs Data'!BA38,0)</f>
        <v>0</v>
      </c>
      <c r="BM39">
        <f>IF(BM$4=TRUE,'FeedStuffs Data'!BB38,0)</f>
        <v>0</v>
      </c>
      <c r="BN39">
        <f>IF(BN$4=TRUE,'FeedStuffs Data'!BC38,0)</f>
        <v>0</v>
      </c>
      <c r="BO39">
        <f ca="1" t="shared" si="9"/>
        <v>0</v>
      </c>
      <c r="BP39" s="3">
        <f ca="1" t="shared" si="62"/>
        <v>0</v>
      </c>
      <c r="BQ39">
        <f>Solver!B98</f>
        <v>0</v>
      </c>
      <c r="BS39">
        <f t="shared" si="69"/>
        <v>1</v>
      </c>
      <c r="BT39">
        <f t="shared" si="10"/>
        <v>39</v>
      </c>
      <c r="BU39">
        <f t="shared" si="13"/>
        <v>-30</v>
      </c>
      <c r="BV39" t="b">
        <f ca="1" t="shared" si="63"/>
        <v>0</v>
      </c>
      <c r="BY39" s="7"/>
      <c r="CE39">
        <f t="shared" si="8"/>
        <v>0</v>
      </c>
      <c r="CF39">
        <f t="shared" si="8"/>
        <v>0</v>
      </c>
      <c r="CG39">
        <f t="shared" si="52"/>
        <v>0</v>
      </c>
      <c r="CH39">
        <f t="shared" si="53"/>
        <v>0</v>
      </c>
      <c r="CI39">
        <f t="shared" si="54"/>
        <v>0</v>
      </c>
      <c r="CJ39">
        <f t="shared" si="55"/>
        <v>0</v>
      </c>
      <c r="CK39">
        <f t="shared" si="56"/>
        <v>0</v>
      </c>
      <c r="CL39">
        <f t="shared" si="57"/>
        <v>0</v>
      </c>
      <c r="CM39">
        <f t="shared" si="58"/>
        <v>0</v>
      </c>
      <c r="CN39">
        <f t="shared" si="59"/>
        <v>0</v>
      </c>
      <c r="CO39">
        <f t="shared" si="60"/>
        <v>0</v>
      </c>
      <c r="CP39">
        <f t="shared" si="61"/>
        <v>0</v>
      </c>
      <c r="CQ39">
        <f t="shared" si="14"/>
        <v>0</v>
      </c>
      <c r="CR39">
        <f t="shared" si="15"/>
        <v>0</v>
      </c>
      <c r="CS39">
        <f t="shared" si="16"/>
        <v>0</v>
      </c>
      <c r="CT39">
        <f t="shared" si="17"/>
        <v>0</v>
      </c>
      <c r="CU39">
        <f t="shared" si="18"/>
        <v>0</v>
      </c>
      <c r="CV39">
        <f t="shared" si="19"/>
        <v>0</v>
      </c>
      <c r="CW39">
        <f t="shared" si="20"/>
        <v>0</v>
      </c>
      <c r="CX39">
        <f t="shared" si="21"/>
        <v>0</v>
      </c>
      <c r="CY39">
        <f t="shared" si="22"/>
        <v>0</v>
      </c>
      <c r="CZ39">
        <f t="shared" si="23"/>
        <v>0</v>
      </c>
      <c r="DA39">
        <f t="shared" si="24"/>
        <v>0</v>
      </c>
      <c r="DB39">
        <f t="shared" si="25"/>
        <v>0</v>
      </c>
      <c r="DC39">
        <f t="shared" si="26"/>
        <v>0</v>
      </c>
      <c r="DD39">
        <f t="shared" si="27"/>
        <v>0</v>
      </c>
      <c r="DE39">
        <f t="shared" si="28"/>
        <v>0</v>
      </c>
      <c r="DF39">
        <f t="shared" si="29"/>
        <v>0</v>
      </c>
      <c r="DG39">
        <f t="shared" si="30"/>
        <v>0</v>
      </c>
      <c r="DH39">
        <f t="shared" si="31"/>
        <v>0</v>
      </c>
      <c r="DI39">
        <f t="shared" si="32"/>
        <v>0</v>
      </c>
      <c r="DJ39">
        <f t="shared" si="33"/>
        <v>0</v>
      </c>
      <c r="DK39">
        <f t="shared" si="34"/>
        <v>0</v>
      </c>
      <c r="DL39">
        <f t="shared" si="35"/>
        <v>0</v>
      </c>
      <c r="DM39">
        <f t="shared" si="36"/>
        <v>0</v>
      </c>
      <c r="DN39">
        <f t="shared" si="37"/>
        <v>0</v>
      </c>
      <c r="DO39">
        <f t="shared" si="38"/>
        <v>0</v>
      </c>
      <c r="DP39">
        <f t="shared" si="39"/>
        <v>0</v>
      </c>
      <c r="DQ39">
        <f t="shared" si="40"/>
        <v>0</v>
      </c>
      <c r="DR39">
        <f t="shared" si="41"/>
        <v>0</v>
      </c>
      <c r="DS39">
        <f t="shared" si="42"/>
        <v>0</v>
      </c>
      <c r="DT39">
        <f t="shared" si="43"/>
        <v>0</v>
      </c>
      <c r="DU39">
        <f t="shared" si="44"/>
        <v>0</v>
      </c>
      <c r="DV39">
        <f t="shared" si="45"/>
        <v>0</v>
      </c>
      <c r="DW39">
        <f t="shared" si="46"/>
        <v>0</v>
      </c>
      <c r="DX39">
        <f t="shared" si="47"/>
        <v>0</v>
      </c>
      <c r="DY39">
        <f t="shared" si="48"/>
        <v>0</v>
      </c>
      <c r="DZ39">
        <f t="shared" si="49"/>
        <v>0</v>
      </c>
      <c r="EA39">
        <f t="shared" si="50"/>
        <v>0</v>
      </c>
    </row>
    <row r="40" spans="1:131" ht="12.75">
      <c r="A40" s="3">
        <f ca="1" t="shared" si="51"/>
      </c>
      <c r="B40" s="3">
        <f ca="1" t="shared" si="11"/>
      </c>
      <c r="C40" s="15">
        <f t="shared" si="64"/>
      </c>
      <c r="D40">
        <f ca="1" t="shared" si="12"/>
      </c>
      <c r="G40" s="7" t="s">
        <v>77</v>
      </c>
      <c r="K40" s="3">
        <f>Solver!G47</f>
        <v>0.006</v>
      </c>
      <c r="L40" s="9">
        <f>IF(Solver!K47=TRUE,"*","")</f>
      </c>
      <c r="M40" s="3">
        <f>Solver!L47</f>
        <v>0</v>
      </c>
      <c r="N40" s="3"/>
      <c r="O40" s="3">
        <f t="shared" si="68"/>
        <v>0.015851385166232267</v>
      </c>
      <c r="Q40">
        <f>IF(Q$4=TRUE,'FeedStuffs Data'!F39,0)</f>
        <v>0</v>
      </c>
      <c r="R40">
        <f>IF(R$4=TRUE,'FeedStuffs Data'!G39,0)</f>
        <v>0</v>
      </c>
      <c r="S40">
        <f>IF(S$4=TRUE,'FeedStuffs Data'!H39,0)</f>
        <v>0</v>
      </c>
      <c r="T40">
        <f>IF(T$4=TRUE,'FeedStuffs Data'!I39,0)</f>
        <v>0</v>
      </c>
      <c r="U40">
        <f>IF(U$4=TRUE,'FeedStuffs Data'!J39,0)</f>
        <v>0.0235</v>
      </c>
      <c r="V40">
        <f>IF(V$4=TRUE,'FeedStuffs Data'!K39,0)</f>
        <v>0</v>
      </c>
      <c r="W40">
        <f>IF(W$4=TRUE,'FeedStuffs Data'!L39,0)</f>
        <v>0</v>
      </c>
      <c r="X40">
        <f>IF(X$4=TRUE,'FeedStuffs Data'!M39,0)</f>
        <v>0</v>
      </c>
      <c r="Y40">
        <f>IF(Y$4=TRUE,'FeedStuffs Data'!N39,0)</f>
        <v>0</v>
      </c>
      <c r="Z40">
        <f>IF(Z$4=TRUE,'FeedStuffs Data'!O39,0)</f>
        <v>0</v>
      </c>
      <c r="AA40">
        <f>IF(AA$4=TRUE,'FeedStuffs Data'!P39,0)</f>
        <v>0</v>
      </c>
      <c r="AB40">
        <f>IF(AB$4=TRUE,'FeedStuffs Data'!Q39,0)</f>
        <v>0</v>
      </c>
      <c r="AC40">
        <f>IF(AC$4=TRUE,'FeedStuffs Data'!R39,0)</f>
        <v>0</v>
      </c>
      <c r="AD40">
        <f>IF(AD$4=TRUE,'FeedStuffs Data'!S39,0)</f>
        <v>0</v>
      </c>
      <c r="AE40">
        <f>IF(AE$4=TRUE,'FeedStuffs Data'!T39,0)</f>
        <v>0.0044</v>
      </c>
      <c r="AF40">
        <f>IF(AF$4=TRUE,'FeedStuffs Data'!U39,0)</f>
        <v>0.0033</v>
      </c>
      <c r="AG40">
        <f>IF(AG$4=TRUE,'FeedStuffs Data'!V39,0)</f>
        <v>0.0114</v>
      </c>
      <c r="AH40">
        <f>IF(AH$4=TRUE,'FeedStuffs Data'!W39,0)</f>
        <v>0.0124</v>
      </c>
      <c r="AI40">
        <f>IF(AI$4=TRUE,'FeedStuffs Data'!X39,0)</f>
        <v>0</v>
      </c>
      <c r="AJ40">
        <f>IF(AJ$4=TRUE,'FeedStuffs Data'!Y39,0)</f>
        <v>0</v>
      </c>
      <c r="AK40">
        <f>IF(AK$4=TRUE,'FeedStuffs Data'!Z39,0)</f>
        <v>0</v>
      </c>
      <c r="AL40">
        <f>IF(AL$4=TRUE,'FeedStuffs Data'!AA39,0)</f>
        <v>0</v>
      </c>
      <c r="AM40">
        <f>IF(AM$4=TRUE,'FeedStuffs Data'!AB39,0)</f>
        <v>0</v>
      </c>
      <c r="AN40">
        <f>IF(AN$4=TRUE,'FeedStuffs Data'!AC39,0)</f>
        <v>0.018</v>
      </c>
      <c r="AO40">
        <f>IF(AO$4=TRUE,'FeedStuffs Data'!AD39,0)</f>
        <v>0.0222</v>
      </c>
      <c r="AP40">
        <f>IF(AP$4=TRUE,'FeedStuffs Data'!AE39,0)</f>
        <v>0</v>
      </c>
      <c r="AQ40">
        <f>IF(AQ$4=TRUE,'FeedStuffs Data'!AF39,0)</f>
        <v>0</v>
      </c>
      <c r="AR40">
        <f>IF(AR$4=TRUE,'FeedStuffs Data'!AG39,0)</f>
        <v>0</v>
      </c>
      <c r="AS40">
        <f>IF(AS$4=TRUE,'FeedStuffs Data'!AH39,0)</f>
        <v>0.0007</v>
      </c>
      <c r="AT40">
        <f>IF(AT$4=TRUE,'FeedStuffs Data'!AI39,0)</f>
        <v>0.0036</v>
      </c>
      <c r="AU40">
        <f>IF(AU$4=TRUE,'FeedStuffs Data'!AJ39,0)</f>
        <v>0</v>
      </c>
      <c r="AV40">
        <f>IF(AV$4=TRUE,'FeedStuffs Data'!AK39,0)</f>
        <v>0</v>
      </c>
      <c r="AW40">
        <f>IF(AW$4=TRUE,'FeedStuffs Data'!AL39,0)</f>
        <v>0</v>
      </c>
      <c r="AX40">
        <f>IF(AX$4=TRUE,'FeedStuffs Data'!AM39,0)</f>
        <v>0</v>
      </c>
      <c r="AY40">
        <f>IF(AY$4=TRUE,'FeedStuffs Data'!AN39,0)</f>
        <v>0</v>
      </c>
      <c r="AZ40">
        <f>IF(AZ$4=TRUE,'FeedStuffs Data'!AO39,0)</f>
        <v>0</v>
      </c>
      <c r="BA40">
        <f>IF(BA$4=TRUE,'FeedStuffs Data'!AP39,0)</f>
        <v>0</v>
      </c>
      <c r="BB40">
        <f>IF(BB$4=TRUE,'FeedStuffs Data'!AQ39,0)</f>
        <v>0</v>
      </c>
      <c r="BC40">
        <f>IF(BC$4=TRUE,'FeedStuffs Data'!AR39,0)</f>
        <v>0</v>
      </c>
      <c r="BD40">
        <f>IF(BD$4=TRUE,'FeedStuffs Data'!AS39,0)</f>
        <v>0</v>
      </c>
      <c r="BE40">
        <f>IF(BE$4=TRUE,'FeedStuffs Data'!AT39,0)</f>
        <v>0</v>
      </c>
      <c r="BF40">
        <f>IF(BF$4=TRUE,'FeedStuffs Data'!AU39,0)</f>
        <v>0</v>
      </c>
      <c r="BG40">
        <f>IF(BG$4=TRUE,'FeedStuffs Data'!AV39,0)</f>
        <v>0</v>
      </c>
      <c r="BH40">
        <f>IF(BH$4=TRUE,'FeedStuffs Data'!AW39,0)</f>
        <v>0</v>
      </c>
      <c r="BI40">
        <f>IF(BI$4=TRUE,'FeedStuffs Data'!AX39,0)</f>
        <v>0</v>
      </c>
      <c r="BJ40">
        <f>IF(BJ$4=TRUE,'FeedStuffs Data'!AY39,0)</f>
        <v>0</v>
      </c>
      <c r="BK40">
        <f>IF(BK$4=TRUE,'FeedStuffs Data'!AZ39,0)</f>
        <v>0</v>
      </c>
      <c r="BL40">
        <f>IF(BL$4=TRUE,'FeedStuffs Data'!BA39,0)</f>
        <v>0</v>
      </c>
      <c r="BM40">
        <f>IF(BM$4=TRUE,'FeedStuffs Data'!BB39,0)</f>
        <v>0</v>
      </c>
      <c r="BN40">
        <f>IF(BN$4=TRUE,'FeedStuffs Data'!BC39,0)</f>
        <v>0</v>
      </c>
      <c r="BO40">
        <f ca="1" t="shared" si="9"/>
        <v>0</v>
      </c>
      <c r="BP40" s="3">
        <f ca="1" t="shared" si="62"/>
        <v>0</v>
      </c>
      <c r="BQ40">
        <f>Solver!B99</f>
        <v>0</v>
      </c>
      <c r="BS40">
        <f t="shared" si="69"/>
        <v>1</v>
      </c>
      <c r="BT40">
        <f t="shared" si="10"/>
        <v>40</v>
      </c>
      <c r="BU40">
        <f t="shared" si="13"/>
        <v>-31</v>
      </c>
      <c r="BV40" t="b">
        <f ca="1" t="shared" si="63"/>
        <v>0</v>
      </c>
      <c r="BX40" s="1"/>
      <c r="BY40" s="7"/>
      <c r="CE40">
        <f t="shared" si="8"/>
        <v>0</v>
      </c>
      <c r="CF40">
        <f t="shared" si="8"/>
        <v>0</v>
      </c>
      <c r="CG40">
        <f t="shared" si="52"/>
        <v>0</v>
      </c>
      <c r="CH40">
        <f t="shared" si="53"/>
        <v>0</v>
      </c>
      <c r="CI40">
        <f t="shared" si="54"/>
        <v>0</v>
      </c>
      <c r="CJ40">
        <f t="shared" si="55"/>
        <v>0</v>
      </c>
      <c r="CK40">
        <f t="shared" si="56"/>
        <v>0</v>
      </c>
      <c r="CL40">
        <f t="shared" si="57"/>
        <v>0</v>
      </c>
      <c r="CM40">
        <f t="shared" si="58"/>
        <v>0</v>
      </c>
      <c r="CN40">
        <f t="shared" si="59"/>
        <v>0</v>
      </c>
      <c r="CO40">
        <f t="shared" si="60"/>
        <v>0</v>
      </c>
      <c r="CP40">
        <f t="shared" si="61"/>
        <v>0</v>
      </c>
      <c r="CQ40">
        <f t="shared" si="14"/>
        <v>0</v>
      </c>
      <c r="CR40">
        <f t="shared" si="15"/>
        <v>0</v>
      </c>
      <c r="CS40">
        <f t="shared" si="16"/>
        <v>0</v>
      </c>
      <c r="CT40">
        <f t="shared" si="17"/>
        <v>0</v>
      </c>
      <c r="CU40">
        <f t="shared" si="18"/>
        <v>0</v>
      </c>
      <c r="CV40">
        <f t="shared" si="19"/>
        <v>0</v>
      </c>
      <c r="CW40">
        <f t="shared" si="20"/>
        <v>0</v>
      </c>
      <c r="CX40">
        <f t="shared" si="21"/>
        <v>0</v>
      </c>
      <c r="CY40">
        <f t="shared" si="22"/>
        <v>0</v>
      </c>
      <c r="CZ40">
        <f t="shared" si="23"/>
        <v>0</v>
      </c>
      <c r="DA40">
        <f t="shared" si="24"/>
        <v>0</v>
      </c>
      <c r="DB40">
        <f t="shared" si="25"/>
        <v>0</v>
      </c>
      <c r="DC40">
        <f t="shared" si="26"/>
        <v>0</v>
      </c>
      <c r="DD40">
        <f t="shared" si="27"/>
        <v>0</v>
      </c>
      <c r="DE40">
        <f t="shared" si="28"/>
        <v>0</v>
      </c>
      <c r="DF40">
        <f t="shared" si="29"/>
        <v>0</v>
      </c>
      <c r="DG40">
        <f t="shared" si="30"/>
        <v>0</v>
      </c>
      <c r="DH40">
        <f t="shared" si="31"/>
        <v>0</v>
      </c>
      <c r="DI40">
        <f t="shared" si="32"/>
        <v>0</v>
      </c>
      <c r="DJ40">
        <f t="shared" si="33"/>
        <v>0</v>
      </c>
      <c r="DK40">
        <f t="shared" si="34"/>
        <v>0</v>
      </c>
      <c r="DL40">
        <f t="shared" si="35"/>
        <v>0</v>
      </c>
      <c r="DM40">
        <f t="shared" si="36"/>
        <v>0</v>
      </c>
      <c r="DN40">
        <f t="shared" si="37"/>
        <v>0</v>
      </c>
      <c r="DO40">
        <f t="shared" si="38"/>
        <v>0</v>
      </c>
      <c r="DP40">
        <f t="shared" si="39"/>
        <v>0</v>
      </c>
      <c r="DQ40">
        <f t="shared" si="40"/>
        <v>0</v>
      </c>
      <c r="DR40">
        <f t="shared" si="41"/>
        <v>0</v>
      </c>
      <c r="DS40">
        <f t="shared" si="42"/>
        <v>0</v>
      </c>
      <c r="DT40">
        <f t="shared" si="43"/>
        <v>0</v>
      </c>
      <c r="DU40">
        <f t="shared" si="44"/>
        <v>0</v>
      </c>
      <c r="DV40">
        <f t="shared" si="45"/>
        <v>0</v>
      </c>
      <c r="DW40">
        <f t="shared" si="46"/>
        <v>0</v>
      </c>
      <c r="DX40">
        <f t="shared" si="47"/>
        <v>0</v>
      </c>
      <c r="DY40">
        <f t="shared" si="48"/>
        <v>0</v>
      </c>
      <c r="DZ40">
        <f t="shared" si="49"/>
        <v>0</v>
      </c>
      <c r="EA40">
        <f t="shared" si="50"/>
        <v>0</v>
      </c>
    </row>
    <row r="41" spans="1:131" ht="12.75">
      <c r="A41" s="3">
        <f ca="1" t="shared" si="51"/>
      </c>
      <c r="B41" s="3">
        <f ca="1" t="shared" si="11"/>
      </c>
      <c r="C41" s="15">
        <f t="shared" si="64"/>
      </c>
      <c r="D41">
        <f ca="1" t="shared" si="12"/>
      </c>
      <c r="G41" s="7" t="s">
        <v>4</v>
      </c>
      <c r="K41" s="3">
        <f>Solver!G48</f>
        <v>0.0006</v>
      </c>
      <c r="L41" s="9">
        <f>IF(Solver!K48=TRUE,"*","")</f>
      </c>
      <c r="M41" s="3">
        <f>Solver!L48</f>
        <v>0</v>
      </c>
      <c r="N41" s="3"/>
      <c r="O41" s="3">
        <f t="shared" si="68"/>
        <v>0.0009765017349683295</v>
      </c>
      <c r="Q41">
        <f>IF(Q$4=TRUE,'FeedStuffs Data'!F40,0)</f>
        <v>0</v>
      </c>
      <c r="R41">
        <f>IF(R$4=TRUE,'FeedStuffs Data'!G40,0)</f>
        <v>0</v>
      </c>
      <c r="S41">
        <f>IF(S$4=TRUE,'FeedStuffs Data'!H40,0)</f>
        <v>0</v>
      </c>
      <c r="T41">
        <f>IF(T$4=TRUE,'FeedStuffs Data'!I40,0)</f>
        <v>0</v>
      </c>
      <c r="U41">
        <f>IF(U$4=TRUE,'FeedStuffs Data'!J40,0)</f>
        <v>0.0016</v>
      </c>
      <c r="V41">
        <f>IF(V$4=TRUE,'FeedStuffs Data'!K40,0)</f>
        <v>0</v>
      </c>
      <c r="W41">
        <f>IF(W$4=TRUE,'FeedStuffs Data'!L40,0)</f>
        <v>0</v>
      </c>
      <c r="X41">
        <f>IF(X$4=TRUE,'FeedStuffs Data'!M40,0)</f>
        <v>0</v>
      </c>
      <c r="Y41">
        <f>IF(Y$4=TRUE,'FeedStuffs Data'!N40,0)</f>
        <v>0</v>
      </c>
      <c r="Z41">
        <f>IF(Z$4=TRUE,'FeedStuffs Data'!O40,0)</f>
        <v>0</v>
      </c>
      <c r="AA41">
        <f>IF(AA$4=TRUE,'FeedStuffs Data'!P40,0)</f>
        <v>0</v>
      </c>
      <c r="AB41">
        <f>IF(AB$4=TRUE,'FeedStuffs Data'!Q40,0)</f>
        <v>0</v>
      </c>
      <c r="AC41">
        <f>IF(AC$4=TRUE,'FeedStuffs Data'!R40,0)</f>
        <v>0</v>
      </c>
      <c r="AD41">
        <f>IF(AD$4=TRUE,'FeedStuffs Data'!S40,0)</f>
        <v>0</v>
      </c>
      <c r="AE41">
        <f>IF(AE$4=TRUE,'FeedStuffs Data'!T40,0)</f>
        <v>0.0001</v>
      </c>
      <c r="AF41">
        <f>IF(AF$4=TRUE,'FeedStuffs Data'!U40,0)</f>
        <v>0.0001</v>
      </c>
      <c r="AG41">
        <f>IF(AG$4=TRUE,'FeedStuffs Data'!V40,0)</f>
        <v>0.0001</v>
      </c>
      <c r="AH41">
        <f>IF(AH$4=TRUE,'FeedStuffs Data'!W40,0)</f>
        <v>0.0001</v>
      </c>
      <c r="AI41">
        <f>IF(AI$4=TRUE,'FeedStuffs Data'!X40,0)</f>
        <v>0</v>
      </c>
      <c r="AJ41">
        <f>IF(AJ$4=TRUE,'FeedStuffs Data'!Y40,0)</f>
        <v>0</v>
      </c>
      <c r="AK41">
        <f>IF(AK$4=TRUE,'FeedStuffs Data'!Z40,0)</f>
        <v>0</v>
      </c>
      <c r="AL41">
        <f>IF(AL$4=TRUE,'FeedStuffs Data'!AA40,0)</f>
        <v>0</v>
      </c>
      <c r="AM41">
        <f>IF(AM$4=TRUE,'FeedStuffs Data'!AB40,0)</f>
        <v>0</v>
      </c>
      <c r="AN41">
        <f>IF(AN$4=TRUE,'FeedStuffs Data'!AC40,0)</f>
        <v>0.0004</v>
      </c>
      <c r="AO41">
        <f>IF(AO$4=TRUE,'FeedStuffs Data'!AD40,0)</f>
        <v>0.0007</v>
      </c>
      <c r="AP41">
        <f>IF(AP$4=TRUE,'FeedStuffs Data'!AE40,0)</f>
        <v>0</v>
      </c>
      <c r="AQ41">
        <f>IF(AQ$4=TRUE,'FeedStuffs Data'!AF40,0)</f>
        <v>0</v>
      </c>
      <c r="AR41">
        <f>IF(AR$4=TRUE,'FeedStuffs Data'!AG40,0)</f>
        <v>0</v>
      </c>
      <c r="AS41">
        <f>IF(AS$4=TRUE,'FeedStuffs Data'!AH40,0)</f>
        <v>0.0005</v>
      </c>
      <c r="AT41">
        <f>IF(AT$4=TRUE,'FeedStuffs Data'!AI40,0)</f>
        <v>0</v>
      </c>
      <c r="AU41">
        <f>IF(AU$4=TRUE,'FeedStuffs Data'!AJ40,0)</f>
        <v>0</v>
      </c>
      <c r="AV41">
        <f>IF(AV$4=TRUE,'FeedStuffs Data'!AK40,0)</f>
        <v>0</v>
      </c>
      <c r="AW41">
        <f>IF(AW$4=TRUE,'FeedStuffs Data'!AL40,0)</f>
        <v>0</v>
      </c>
      <c r="AX41">
        <f>IF(AX$4=TRUE,'FeedStuffs Data'!AM40,0)</f>
        <v>0</v>
      </c>
      <c r="AY41">
        <f>IF(AY$4=TRUE,'FeedStuffs Data'!AN40,0)</f>
        <v>0</v>
      </c>
      <c r="AZ41">
        <f>IF(AZ$4=TRUE,'FeedStuffs Data'!AO40,0)</f>
        <v>0</v>
      </c>
      <c r="BA41">
        <f>IF(BA$4=TRUE,'FeedStuffs Data'!AP40,0)</f>
        <v>0</v>
      </c>
      <c r="BB41">
        <f>IF(BB$4=TRUE,'FeedStuffs Data'!AQ40,0)</f>
        <v>0</v>
      </c>
      <c r="BC41">
        <f>IF(BC$4=TRUE,'FeedStuffs Data'!AR40,0)</f>
        <v>0</v>
      </c>
      <c r="BD41">
        <f>IF(BD$4=TRUE,'FeedStuffs Data'!AS40,0)</f>
        <v>0</v>
      </c>
      <c r="BE41">
        <f>IF(BE$4=TRUE,'FeedStuffs Data'!AT40,0)</f>
        <v>0</v>
      </c>
      <c r="BF41">
        <f>IF(BF$4=TRUE,'FeedStuffs Data'!AU40,0)</f>
        <v>0</v>
      </c>
      <c r="BG41">
        <f>IF(BG$4=TRUE,'FeedStuffs Data'!AV40,0)</f>
        <v>0</v>
      </c>
      <c r="BH41">
        <f>IF(BH$4=TRUE,'FeedStuffs Data'!AW40,0)</f>
        <v>0</v>
      </c>
      <c r="BI41">
        <f>IF(BI$4=TRUE,'FeedStuffs Data'!AX40,0)</f>
        <v>0</v>
      </c>
      <c r="BJ41">
        <f>IF(BJ$4=TRUE,'FeedStuffs Data'!AY40,0)</f>
        <v>0</v>
      </c>
      <c r="BK41">
        <f>IF(BK$4=TRUE,'FeedStuffs Data'!AZ40,0)</f>
        <v>0</v>
      </c>
      <c r="BL41">
        <f>IF(BL$4=TRUE,'FeedStuffs Data'!BA40,0)</f>
        <v>0</v>
      </c>
      <c r="BM41">
        <f>IF(BM$4=TRUE,'FeedStuffs Data'!BB40,0)</f>
        <v>0</v>
      </c>
      <c r="BN41">
        <f>IF(BN$4=TRUE,'FeedStuffs Data'!BC40,0)</f>
        <v>0</v>
      </c>
      <c r="BO41">
        <f ca="1" t="shared" si="9"/>
        <v>0</v>
      </c>
      <c r="BP41" s="3">
        <f ca="1" t="shared" si="62"/>
        <v>0</v>
      </c>
      <c r="BQ41">
        <f>Solver!B100</f>
        <v>0</v>
      </c>
      <c r="BS41">
        <f t="shared" si="69"/>
        <v>1</v>
      </c>
      <c r="BT41">
        <f t="shared" si="10"/>
        <v>41</v>
      </c>
      <c r="BU41">
        <f t="shared" si="13"/>
        <v>-32</v>
      </c>
      <c r="BV41" t="b">
        <f ca="1" t="shared" si="63"/>
        <v>0</v>
      </c>
      <c r="CE41">
        <f t="shared" si="8"/>
        <v>0</v>
      </c>
      <c r="CF41">
        <f t="shared" si="8"/>
        <v>0</v>
      </c>
      <c r="CG41">
        <f t="shared" si="52"/>
        <v>0</v>
      </c>
      <c r="CH41">
        <f t="shared" si="53"/>
        <v>0</v>
      </c>
      <c r="CI41">
        <f t="shared" si="54"/>
        <v>0</v>
      </c>
      <c r="CJ41">
        <f t="shared" si="55"/>
        <v>0</v>
      </c>
      <c r="CK41">
        <f t="shared" si="56"/>
        <v>0</v>
      </c>
      <c r="CL41">
        <f t="shared" si="57"/>
        <v>0</v>
      </c>
      <c r="CM41">
        <f t="shared" si="58"/>
        <v>0</v>
      </c>
      <c r="CN41">
        <f t="shared" si="59"/>
        <v>0</v>
      </c>
      <c r="CO41">
        <f t="shared" si="60"/>
        <v>0</v>
      </c>
      <c r="CP41">
        <f t="shared" si="61"/>
        <v>0</v>
      </c>
      <c r="CQ41">
        <f t="shared" si="14"/>
        <v>0</v>
      </c>
      <c r="CR41">
        <f t="shared" si="15"/>
        <v>0</v>
      </c>
      <c r="CS41">
        <f t="shared" si="16"/>
        <v>0</v>
      </c>
      <c r="CT41">
        <f t="shared" si="17"/>
        <v>0</v>
      </c>
      <c r="CU41">
        <f t="shared" si="18"/>
        <v>0</v>
      </c>
      <c r="CV41">
        <f t="shared" si="19"/>
        <v>0</v>
      </c>
      <c r="CW41">
        <f t="shared" si="20"/>
        <v>0</v>
      </c>
      <c r="CX41">
        <f t="shared" si="21"/>
        <v>0</v>
      </c>
      <c r="CY41">
        <f t="shared" si="22"/>
        <v>0</v>
      </c>
      <c r="CZ41">
        <f t="shared" si="23"/>
        <v>0</v>
      </c>
      <c r="DA41">
        <f t="shared" si="24"/>
        <v>0</v>
      </c>
      <c r="DB41">
        <f t="shared" si="25"/>
        <v>0</v>
      </c>
      <c r="DC41">
        <f t="shared" si="26"/>
        <v>0</v>
      </c>
      <c r="DD41">
        <f t="shared" si="27"/>
        <v>0</v>
      </c>
      <c r="DE41">
        <f t="shared" si="28"/>
        <v>0</v>
      </c>
      <c r="DF41">
        <f t="shared" si="29"/>
        <v>0</v>
      </c>
      <c r="DG41">
        <f t="shared" si="30"/>
        <v>0</v>
      </c>
      <c r="DH41">
        <f t="shared" si="31"/>
        <v>0</v>
      </c>
      <c r="DI41">
        <f t="shared" si="32"/>
        <v>0</v>
      </c>
      <c r="DJ41">
        <f t="shared" si="33"/>
        <v>0</v>
      </c>
      <c r="DK41">
        <f t="shared" si="34"/>
        <v>0</v>
      </c>
      <c r="DL41">
        <f t="shared" si="35"/>
        <v>0</v>
      </c>
      <c r="DM41">
        <f t="shared" si="36"/>
        <v>0</v>
      </c>
      <c r="DN41">
        <f t="shared" si="37"/>
        <v>0</v>
      </c>
      <c r="DO41">
        <f t="shared" si="38"/>
        <v>0</v>
      </c>
      <c r="DP41">
        <f t="shared" si="39"/>
        <v>0</v>
      </c>
      <c r="DQ41">
        <f t="shared" si="40"/>
        <v>0</v>
      </c>
      <c r="DR41">
        <f t="shared" si="41"/>
        <v>0</v>
      </c>
      <c r="DS41">
        <f t="shared" si="42"/>
        <v>0</v>
      </c>
      <c r="DT41">
        <f t="shared" si="43"/>
        <v>0</v>
      </c>
      <c r="DU41">
        <f t="shared" si="44"/>
        <v>0</v>
      </c>
      <c r="DV41">
        <f t="shared" si="45"/>
        <v>0</v>
      </c>
      <c r="DW41">
        <f t="shared" si="46"/>
        <v>0</v>
      </c>
      <c r="DX41">
        <f t="shared" si="47"/>
        <v>0</v>
      </c>
      <c r="DY41">
        <f t="shared" si="48"/>
        <v>0</v>
      </c>
      <c r="DZ41">
        <f t="shared" si="49"/>
        <v>0</v>
      </c>
      <c r="EA41">
        <f t="shared" si="50"/>
        <v>0</v>
      </c>
    </row>
    <row r="42" spans="1:131" ht="12.75">
      <c r="A42" s="3">
        <f ca="1" t="shared" si="51"/>
      </c>
      <c r="B42" s="3">
        <f ca="1" t="shared" si="11"/>
      </c>
      <c r="C42" s="15">
        <f t="shared" si="64"/>
      </c>
      <c r="D42">
        <f ca="1" t="shared" si="12"/>
      </c>
      <c r="G42" s="7" t="s">
        <v>32</v>
      </c>
      <c r="K42" s="3">
        <f>Solver!G49</f>
        <v>0.0015</v>
      </c>
      <c r="L42" s="9">
        <f>IF(Solver!K49=TRUE,"*","")</f>
      </c>
      <c r="M42" s="3">
        <f>Solver!L49</f>
        <v>0</v>
      </c>
      <c r="N42" s="3"/>
      <c r="O42" s="3">
        <f t="shared" si="68"/>
        <v>0.002369346641301192</v>
      </c>
      <c r="Q42">
        <f>IF(Q$4=TRUE,'FeedStuffs Data'!F41,0)</f>
        <v>0</v>
      </c>
      <c r="R42">
        <f>IF(R$4=TRUE,'FeedStuffs Data'!G41,0)</f>
        <v>0</v>
      </c>
      <c r="S42">
        <f>IF(S$4=TRUE,'FeedStuffs Data'!H41,0)</f>
        <v>0</v>
      </c>
      <c r="T42">
        <f>IF(T$4=TRUE,'FeedStuffs Data'!I41,0)</f>
        <v>0</v>
      </c>
      <c r="U42">
        <f>IF(U$4=TRUE,'FeedStuffs Data'!J41,0)</f>
        <v>0.0031</v>
      </c>
      <c r="V42">
        <f>IF(V$4=TRUE,'FeedStuffs Data'!K41,0)</f>
        <v>0</v>
      </c>
      <c r="W42">
        <f>IF(W$4=TRUE,'FeedStuffs Data'!L41,0)</f>
        <v>0</v>
      </c>
      <c r="X42">
        <f>IF(X$4=TRUE,'FeedStuffs Data'!M41,0)</f>
        <v>0</v>
      </c>
      <c r="Y42">
        <f>IF(Y$4=TRUE,'FeedStuffs Data'!N41,0)</f>
        <v>0</v>
      </c>
      <c r="Z42">
        <f>IF(Z$4=TRUE,'FeedStuffs Data'!O41,0)</f>
        <v>0</v>
      </c>
      <c r="AA42">
        <f>IF(AA$4=TRUE,'FeedStuffs Data'!P41,0)</f>
        <v>0</v>
      </c>
      <c r="AB42">
        <f>IF(AB$4=TRUE,'FeedStuffs Data'!Q41,0)</f>
        <v>0</v>
      </c>
      <c r="AC42">
        <f>IF(AC$4=TRUE,'FeedStuffs Data'!R41,0)</f>
        <v>0</v>
      </c>
      <c r="AD42">
        <f>IF(AD$4=TRUE,'FeedStuffs Data'!S41,0)</f>
        <v>0</v>
      </c>
      <c r="AE42">
        <f>IF(AE$4=TRUE,'FeedStuffs Data'!T41,0)</f>
        <v>0.0011</v>
      </c>
      <c r="AF42">
        <f>IF(AF$4=TRUE,'FeedStuffs Data'!U41,0)</f>
        <v>0.0014</v>
      </c>
      <c r="AG42">
        <f>IF(AG$4=TRUE,'FeedStuffs Data'!V41,0)</f>
        <v>0.001</v>
      </c>
      <c r="AH42">
        <f>IF(AH$4=TRUE,'FeedStuffs Data'!W41,0)</f>
        <v>0.0027</v>
      </c>
      <c r="AI42">
        <f>IF(AI$4=TRUE,'FeedStuffs Data'!X41,0)</f>
        <v>0</v>
      </c>
      <c r="AJ42">
        <f>IF(AJ$4=TRUE,'FeedStuffs Data'!Y41,0)</f>
        <v>0</v>
      </c>
      <c r="AK42">
        <f>IF(AK$4=TRUE,'FeedStuffs Data'!Z41,0)</f>
        <v>0</v>
      </c>
      <c r="AL42">
        <f>IF(AL$4=TRUE,'FeedStuffs Data'!AA41,0)</f>
        <v>0</v>
      </c>
      <c r="AM42">
        <f>IF(AM$4=TRUE,'FeedStuffs Data'!AB41,0)</f>
        <v>0</v>
      </c>
      <c r="AN42">
        <f>IF(AN$4=TRUE,'FeedStuffs Data'!AC41,0)</f>
        <v>0.0024</v>
      </c>
      <c r="AO42">
        <f>IF(AO$4=TRUE,'FeedStuffs Data'!AD41,0)</f>
        <v>0.0046</v>
      </c>
      <c r="AP42">
        <f>IF(AP$4=TRUE,'FeedStuffs Data'!AE41,0)</f>
        <v>0</v>
      </c>
      <c r="AQ42">
        <f>IF(AQ$4=TRUE,'FeedStuffs Data'!AF41,0)</f>
        <v>0</v>
      </c>
      <c r="AR42">
        <f>IF(AR$4=TRUE,'FeedStuffs Data'!AG41,0)</f>
        <v>0</v>
      </c>
      <c r="AS42">
        <f>IF(AS$4=TRUE,'FeedStuffs Data'!AH41,0)</f>
        <v>0.0114</v>
      </c>
      <c r="AT42">
        <f>IF(AT$4=TRUE,'FeedStuffs Data'!AI41,0)</f>
        <v>0</v>
      </c>
      <c r="AU42">
        <f>IF(AU$4=TRUE,'FeedStuffs Data'!AJ41,0)</f>
        <v>0</v>
      </c>
      <c r="AV42">
        <f>IF(AV$4=TRUE,'FeedStuffs Data'!AK41,0)</f>
        <v>0</v>
      </c>
      <c r="AW42">
        <f>IF(AW$4=TRUE,'FeedStuffs Data'!AL41,0)</f>
        <v>0</v>
      </c>
      <c r="AX42">
        <f>IF(AX$4=TRUE,'FeedStuffs Data'!AM41,0)</f>
        <v>0</v>
      </c>
      <c r="AY42">
        <f>IF(AY$4=TRUE,'FeedStuffs Data'!AN41,0)</f>
        <v>0</v>
      </c>
      <c r="AZ42">
        <f>IF(AZ$4=TRUE,'FeedStuffs Data'!AO41,0)</f>
        <v>0</v>
      </c>
      <c r="BA42">
        <f>IF(BA$4=TRUE,'FeedStuffs Data'!AP41,0)</f>
        <v>0</v>
      </c>
      <c r="BB42">
        <f>IF(BB$4=TRUE,'FeedStuffs Data'!AQ41,0)</f>
        <v>0</v>
      </c>
      <c r="BC42">
        <f>IF(BC$4=TRUE,'FeedStuffs Data'!AR41,0)</f>
        <v>0</v>
      </c>
      <c r="BD42">
        <f>IF(BD$4=TRUE,'FeedStuffs Data'!AS41,0)</f>
        <v>0</v>
      </c>
      <c r="BE42">
        <f>IF(BE$4=TRUE,'FeedStuffs Data'!AT41,0)</f>
        <v>0</v>
      </c>
      <c r="BF42">
        <f>IF(BF$4=TRUE,'FeedStuffs Data'!AU41,0)</f>
        <v>0</v>
      </c>
      <c r="BG42">
        <f>IF(BG$4=TRUE,'FeedStuffs Data'!AV41,0)</f>
        <v>0</v>
      </c>
      <c r="BH42">
        <f>IF(BH$4=TRUE,'FeedStuffs Data'!AW41,0)</f>
        <v>0</v>
      </c>
      <c r="BI42">
        <f>IF(BI$4=TRUE,'FeedStuffs Data'!AX41,0)</f>
        <v>0</v>
      </c>
      <c r="BJ42">
        <f>IF(BJ$4=TRUE,'FeedStuffs Data'!AY41,0)</f>
        <v>0</v>
      </c>
      <c r="BK42">
        <f>IF(BK$4=TRUE,'FeedStuffs Data'!AZ41,0)</f>
        <v>0</v>
      </c>
      <c r="BL42">
        <f>IF(BL$4=TRUE,'FeedStuffs Data'!BA41,0)</f>
        <v>0</v>
      </c>
      <c r="BM42">
        <f>IF(BM$4=TRUE,'FeedStuffs Data'!BB41,0)</f>
        <v>0</v>
      </c>
      <c r="BN42">
        <f>IF(BN$4=TRUE,'FeedStuffs Data'!BC41,0)</f>
        <v>0</v>
      </c>
      <c r="BO42">
        <f ca="1" t="shared" si="9"/>
        <v>0</v>
      </c>
      <c r="BP42" s="3">
        <f ca="1" t="shared" si="62"/>
        <v>0</v>
      </c>
      <c r="BQ42">
        <f>Solver!B101</f>
        <v>0</v>
      </c>
      <c r="BS42">
        <f t="shared" si="69"/>
        <v>1</v>
      </c>
      <c r="BT42">
        <f t="shared" si="10"/>
        <v>42</v>
      </c>
      <c r="BU42">
        <f t="shared" si="13"/>
        <v>-33</v>
      </c>
      <c r="BV42" t="b">
        <f ca="1" t="shared" si="63"/>
        <v>0</v>
      </c>
      <c r="CE42">
        <f t="shared" si="8"/>
        <v>0</v>
      </c>
      <c r="CF42">
        <f t="shared" si="8"/>
        <v>0</v>
      </c>
      <c r="CG42">
        <f t="shared" si="52"/>
        <v>0</v>
      </c>
      <c r="CH42">
        <f t="shared" si="53"/>
        <v>0</v>
      </c>
      <c r="CI42">
        <f t="shared" si="54"/>
        <v>0</v>
      </c>
      <c r="CJ42">
        <f t="shared" si="55"/>
        <v>0</v>
      </c>
      <c r="CK42">
        <f t="shared" si="56"/>
        <v>0</v>
      </c>
      <c r="CL42">
        <f t="shared" si="57"/>
        <v>0</v>
      </c>
      <c r="CM42">
        <f t="shared" si="58"/>
        <v>0</v>
      </c>
      <c r="CN42">
        <f t="shared" si="59"/>
        <v>0</v>
      </c>
      <c r="CO42">
        <f t="shared" si="60"/>
        <v>0</v>
      </c>
      <c r="CP42">
        <f t="shared" si="61"/>
        <v>0</v>
      </c>
      <c r="CQ42">
        <f t="shared" si="14"/>
        <v>0</v>
      </c>
      <c r="CR42">
        <f t="shared" si="15"/>
        <v>0</v>
      </c>
      <c r="CS42">
        <f t="shared" si="16"/>
        <v>0</v>
      </c>
      <c r="CT42">
        <f t="shared" si="17"/>
        <v>0</v>
      </c>
      <c r="CU42">
        <f t="shared" si="18"/>
        <v>0</v>
      </c>
      <c r="CV42">
        <f t="shared" si="19"/>
        <v>0</v>
      </c>
      <c r="CW42">
        <f t="shared" si="20"/>
        <v>0</v>
      </c>
      <c r="CX42">
        <f t="shared" si="21"/>
        <v>0</v>
      </c>
      <c r="CY42">
        <f t="shared" si="22"/>
        <v>0</v>
      </c>
      <c r="CZ42">
        <f t="shared" si="23"/>
        <v>0</v>
      </c>
      <c r="DA42">
        <f t="shared" si="24"/>
        <v>0</v>
      </c>
      <c r="DB42">
        <f t="shared" si="25"/>
        <v>0</v>
      </c>
      <c r="DC42">
        <f t="shared" si="26"/>
        <v>0</v>
      </c>
      <c r="DD42">
        <f t="shared" si="27"/>
        <v>0</v>
      </c>
      <c r="DE42">
        <f t="shared" si="28"/>
        <v>0</v>
      </c>
      <c r="DF42">
        <f t="shared" si="29"/>
        <v>0</v>
      </c>
      <c r="DG42">
        <f t="shared" si="30"/>
        <v>0</v>
      </c>
      <c r="DH42">
        <f t="shared" si="31"/>
        <v>0</v>
      </c>
      <c r="DI42">
        <f t="shared" si="32"/>
        <v>0</v>
      </c>
      <c r="DJ42">
        <f t="shared" si="33"/>
        <v>0</v>
      </c>
      <c r="DK42">
        <f t="shared" si="34"/>
        <v>0</v>
      </c>
      <c r="DL42">
        <f t="shared" si="35"/>
        <v>0</v>
      </c>
      <c r="DM42">
        <f t="shared" si="36"/>
        <v>0</v>
      </c>
      <c r="DN42">
        <f t="shared" si="37"/>
        <v>0</v>
      </c>
      <c r="DO42">
        <f t="shared" si="38"/>
        <v>0</v>
      </c>
      <c r="DP42">
        <f t="shared" si="39"/>
        <v>0</v>
      </c>
      <c r="DQ42">
        <f t="shared" si="40"/>
        <v>0</v>
      </c>
      <c r="DR42">
        <f t="shared" si="41"/>
        <v>0</v>
      </c>
      <c r="DS42">
        <f t="shared" si="42"/>
        <v>0</v>
      </c>
      <c r="DT42">
        <f t="shared" si="43"/>
        <v>0</v>
      </c>
      <c r="DU42">
        <f t="shared" si="44"/>
        <v>0</v>
      </c>
      <c r="DV42">
        <f t="shared" si="45"/>
        <v>0</v>
      </c>
      <c r="DW42">
        <f t="shared" si="46"/>
        <v>0</v>
      </c>
      <c r="DX42">
        <f t="shared" si="47"/>
        <v>0</v>
      </c>
      <c r="DY42">
        <f t="shared" si="48"/>
        <v>0</v>
      </c>
      <c r="DZ42">
        <f t="shared" si="49"/>
        <v>0</v>
      </c>
      <c r="EA42">
        <f t="shared" si="50"/>
        <v>0</v>
      </c>
    </row>
    <row r="43" spans="1:131" ht="12.75">
      <c r="A43" s="3">
        <f ca="1" t="shared" si="51"/>
      </c>
      <c r="B43" s="3">
        <f ca="1" t="shared" si="11"/>
      </c>
      <c r="C43" s="15">
        <f t="shared" si="64"/>
      </c>
      <c r="D43">
        <f ca="1" t="shared" si="12"/>
      </c>
      <c r="G43" s="7" t="s">
        <v>33</v>
      </c>
      <c r="K43" s="4">
        <f>Solver!G50</f>
        <v>0.1</v>
      </c>
      <c r="L43" s="9">
        <f>IF(Solver!K50=TRUE,"*","")</f>
      </c>
      <c r="M43" s="17">
        <f>Solver!L50</f>
        <v>0</v>
      </c>
      <c r="N43" s="4"/>
      <c r="O43" s="4">
        <f t="shared" si="68"/>
        <v>0.14579384799809308</v>
      </c>
      <c r="Q43">
        <f>IF(Q$4=TRUE,'FeedStuffs Data'!F42,0)</f>
        <v>0</v>
      </c>
      <c r="R43">
        <f>IF(R$4=TRUE,'FeedStuffs Data'!G42,0)</f>
        <v>0</v>
      </c>
      <c r="S43">
        <f>IF(S$4=TRUE,'FeedStuffs Data'!H42,0)</f>
        <v>0</v>
      </c>
      <c r="T43">
        <f>IF(T$4=TRUE,'FeedStuffs Data'!I42,0)</f>
        <v>0</v>
      </c>
      <c r="U43">
        <f>IF(U$4=TRUE,'FeedStuffs Data'!J42,0)</f>
        <v>0</v>
      </c>
      <c r="V43">
        <f>IF(V$4=TRUE,'FeedStuffs Data'!K42,0)</f>
        <v>0</v>
      </c>
      <c r="W43">
        <f>IF(W$4=TRUE,'FeedStuffs Data'!L42,0)</f>
        <v>0</v>
      </c>
      <c r="X43">
        <f>IF(X$4=TRUE,'FeedStuffs Data'!M42,0)</f>
        <v>0</v>
      </c>
      <c r="Y43">
        <f>IF(Y$4=TRUE,'FeedStuffs Data'!N42,0)</f>
        <v>0</v>
      </c>
      <c r="Z43">
        <f>IF(Z$4=TRUE,'FeedStuffs Data'!O42,0)</f>
        <v>0</v>
      </c>
      <c r="AA43">
        <f>IF(AA$4=TRUE,'FeedStuffs Data'!P42,0)</f>
        <v>0</v>
      </c>
      <c r="AB43">
        <f>IF(AB$4=TRUE,'FeedStuffs Data'!Q42,0)</f>
        <v>0</v>
      </c>
      <c r="AC43">
        <f>IF(AC$4=TRUE,'FeedStuffs Data'!R42,0)</f>
        <v>0</v>
      </c>
      <c r="AD43">
        <f>IF(AD$4=TRUE,'FeedStuffs Data'!S42,0)</f>
        <v>0</v>
      </c>
      <c r="AE43">
        <f>IF(AE$4=TRUE,'FeedStuffs Data'!T42,0)</f>
        <v>0.31</v>
      </c>
      <c r="AF43">
        <f>IF(AF$4=TRUE,'FeedStuffs Data'!U42,0)</f>
        <v>0.43</v>
      </c>
      <c r="AG43">
        <f>IF(AG$4=TRUE,'FeedStuffs Data'!V42,0)</f>
        <v>0.1</v>
      </c>
      <c r="AH43">
        <f>IF(AH$4=TRUE,'FeedStuffs Data'!W42,0)</f>
        <v>0</v>
      </c>
      <c r="AI43">
        <f>IF(AI$4=TRUE,'FeedStuffs Data'!X42,0)</f>
        <v>0</v>
      </c>
      <c r="AJ43">
        <f>IF(AJ$4=TRUE,'FeedStuffs Data'!Y42,0)</f>
        <v>0</v>
      </c>
      <c r="AK43">
        <f>IF(AK$4=TRUE,'FeedStuffs Data'!Z42,0)</f>
        <v>0</v>
      </c>
      <c r="AL43">
        <f>IF(AL$4=TRUE,'FeedStuffs Data'!AA42,0)</f>
        <v>0</v>
      </c>
      <c r="AM43">
        <f>IF(AM$4=TRUE,'FeedStuffs Data'!AB42,0)</f>
        <v>0</v>
      </c>
      <c r="AN43">
        <f>IF(AN$4=TRUE,'FeedStuffs Data'!AC42,0)</f>
        <v>0</v>
      </c>
      <c r="AO43">
        <f>IF(AO$4=TRUE,'FeedStuffs Data'!AD42,0)</f>
        <v>0.12</v>
      </c>
      <c r="AP43">
        <f>IF(AP$4=TRUE,'FeedStuffs Data'!AE42,0)</f>
        <v>0</v>
      </c>
      <c r="AQ43">
        <f>IF(AQ$4=TRUE,'FeedStuffs Data'!AF42,0)</f>
        <v>0</v>
      </c>
      <c r="AR43">
        <f>IF(AR$4=TRUE,'FeedStuffs Data'!AG42,0)</f>
        <v>0</v>
      </c>
      <c r="AS43">
        <f>IF(AS$4=TRUE,'FeedStuffs Data'!AH42,0)</f>
        <v>10</v>
      </c>
      <c r="AT43">
        <f>IF(AT$4=TRUE,'FeedStuffs Data'!AI42,0)</f>
        <v>0</v>
      </c>
      <c r="AU43">
        <f>IF(AU$4=TRUE,'FeedStuffs Data'!AJ42,0)</f>
        <v>0</v>
      </c>
      <c r="AV43">
        <f>IF(AV$4=TRUE,'FeedStuffs Data'!AK42,0)</f>
        <v>0</v>
      </c>
      <c r="AW43">
        <f>IF(AW$4=TRUE,'FeedStuffs Data'!AL42,0)</f>
        <v>0</v>
      </c>
      <c r="AX43">
        <f>IF(AX$4=TRUE,'FeedStuffs Data'!AM42,0)</f>
        <v>0</v>
      </c>
      <c r="AY43">
        <f>IF(AY$4=TRUE,'FeedStuffs Data'!AN42,0)</f>
        <v>0</v>
      </c>
      <c r="AZ43">
        <f>IF(AZ$4=TRUE,'FeedStuffs Data'!AO42,0)</f>
        <v>0</v>
      </c>
      <c r="BA43">
        <f>IF(BA$4=TRUE,'FeedStuffs Data'!AP42,0)</f>
        <v>0</v>
      </c>
      <c r="BB43">
        <f>IF(BB$4=TRUE,'FeedStuffs Data'!AQ42,0)</f>
        <v>0</v>
      </c>
      <c r="BC43">
        <f>IF(BC$4=TRUE,'FeedStuffs Data'!AR42,0)</f>
        <v>0</v>
      </c>
      <c r="BD43">
        <f>IF(BD$4=TRUE,'FeedStuffs Data'!AS42,0)</f>
        <v>0</v>
      </c>
      <c r="BE43">
        <f>IF(BE$4=TRUE,'FeedStuffs Data'!AT42,0)</f>
        <v>0</v>
      </c>
      <c r="BF43">
        <f>IF(BF$4=TRUE,'FeedStuffs Data'!AU42,0)</f>
        <v>0</v>
      </c>
      <c r="BG43">
        <f>IF(BG$4=TRUE,'FeedStuffs Data'!AV42,0)</f>
        <v>0</v>
      </c>
      <c r="BH43">
        <f>IF(BH$4=TRUE,'FeedStuffs Data'!AW42,0)</f>
        <v>0</v>
      </c>
      <c r="BI43">
        <f>IF(BI$4=TRUE,'FeedStuffs Data'!AX42,0)</f>
        <v>0</v>
      </c>
      <c r="BJ43">
        <f>IF(BJ$4=TRUE,'FeedStuffs Data'!AY42,0)</f>
        <v>0</v>
      </c>
      <c r="BK43">
        <f>IF(BK$4=TRUE,'FeedStuffs Data'!AZ42,0)</f>
        <v>0</v>
      </c>
      <c r="BL43">
        <f>IF(BL$4=TRUE,'FeedStuffs Data'!BA42,0)</f>
        <v>0</v>
      </c>
      <c r="BM43">
        <f>IF(BM$4=TRUE,'FeedStuffs Data'!BB42,0)</f>
        <v>0</v>
      </c>
      <c r="BN43">
        <f>IF(BN$4=TRUE,'FeedStuffs Data'!BC42,0)</f>
        <v>0</v>
      </c>
      <c r="BO43">
        <f ca="1" t="shared" si="9"/>
        <v>0</v>
      </c>
      <c r="BP43" s="3">
        <f ca="1" t="shared" si="62"/>
        <v>0</v>
      </c>
      <c r="BQ43">
        <f>Solver!B102</f>
        <v>0</v>
      </c>
      <c r="BS43">
        <f t="shared" si="69"/>
        <v>1</v>
      </c>
      <c r="BT43">
        <f t="shared" si="10"/>
        <v>43</v>
      </c>
      <c r="BU43">
        <f t="shared" si="13"/>
        <v>-34</v>
      </c>
      <c r="BV43" t="b">
        <f ca="1" t="shared" si="63"/>
        <v>0</v>
      </c>
      <c r="CE43">
        <f t="shared" si="8"/>
        <v>0</v>
      </c>
      <c r="CF43">
        <f t="shared" si="8"/>
        <v>0</v>
      </c>
      <c r="CG43">
        <f t="shared" si="52"/>
        <v>0</v>
      </c>
      <c r="CH43">
        <f t="shared" si="53"/>
        <v>0</v>
      </c>
      <c r="CI43">
        <f t="shared" si="54"/>
        <v>0</v>
      </c>
      <c r="CJ43">
        <f t="shared" si="55"/>
        <v>0</v>
      </c>
      <c r="CK43">
        <f t="shared" si="56"/>
        <v>0</v>
      </c>
      <c r="CL43">
        <f t="shared" si="57"/>
        <v>0</v>
      </c>
      <c r="CM43">
        <f t="shared" si="58"/>
        <v>0</v>
      </c>
      <c r="CN43">
        <f t="shared" si="59"/>
        <v>0</v>
      </c>
      <c r="CO43">
        <f t="shared" si="60"/>
        <v>0</v>
      </c>
      <c r="CP43">
        <f t="shared" si="61"/>
        <v>0</v>
      </c>
      <c r="CQ43">
        <f t="shared" si="14"/>
        <v>0</v>
      </c>
      <c r="CR43">
        <f t="shared" si="15"/>
        <v>0</v>
      </c>
      <c r="CS43">
        <f t="shared" si="16"/>
        <v>0</v>
      </c>
      <c r="CT43">
        <f t="shared" si="17"/>
        <v>0</v>
      </c>
      <c r="CU43">
        <f t="shared" si="18"/>
        <v>0</v>
      </c>
      <c r="CV43">
        <f t="shared" si="19"/>
        <v>0</v>
      </c>
      <c r="CW43">
        <f t="shared" si="20"/>
        <v>0</v>
      </c>
      <c r="CX43">
        <f t="shared" si="21"/>
        <v>0</v>
      </c>
      <c r="CY43">
        <f t="shared" si="22"/>
        <v>0</v>
      </c>
      <c r="CZ43">
        <f t="shared" si="23"/>
        <v>0</v>
      </c>
      <c r="DA43">
        <f t="shared" si="24"/>
        <v>0</v>
      </c>
      <c r="DB43">
        <f t="shared" si="25"/>
        <v>0</v>
      </c>
      <c r="DC43">
        <f t="shared" si="26"/>
        <v>0</v>
      </c>
      <c r="DD43">
        <f t="shared" si="27"/>
        <v>0</v>
      </c>
      <c r="DE43">
        <f t="shared" si="28"/>
        <v>0</v>
      </c>
      <c r="DF43">
        <f t="shared" si="29"/>
        <v>0</v>
      </c>
      <c r="DG43">
        <f t="shared" si="30"/>
        <v>0</v>
      </c>
      <c r="DH43">
        <f t="shared" si="31"/>
        <v>0</v>
      </c>
      <c r="DI43">
        <f t="shared" si="32"/>
        <v>0</v>
      </c>
      <c r="DJ43">
        <f t="shared" si="33"/>
        <v>0</v>
      </c>
      <c r="DK43">
        <f t="shared" si="34"/>
        <v>0</v>
      </c>
      <c r="DL43">
        <f t="shared" si="35"/>
        <v>0</v>
      </c>
      <c r="DM43">
        <f t="shared" si="36"/>
        <v>0</v>
      </c>
      <c r="DN43">
        <f t="shared" si="37"/>
        <v>0</v>
      </c>
      <c r="DO43">
        <f t="shared" si="38"/>
        <v>0</v>
      </c>
      <c r="DP43">
        <f t="shared" si="39"/>
        <v>0</v>
      </c>
      <c r="DQ43">
        <f t="shared" si="40"/>
        <v>0</v>
      </c>
      <c r="DR43">
        <f t="shared" si="41"/>
        <v>0</v>
      </c>
      <c r="DS43">
        <f t="shared" si="42"/>
        <v>0</v>
      </c>
      <c r="DT43">
        <f t="shared" si="43"/>
        <v>0</v>
      </c>
      <c r="DU43">
        <f t="shared" si="44"/>
        <v>0</v>
      </c>
      <c r="DV43">
        <f t="shared" si="45"/>
        <v>0</v>
      </c>
      <c r="DW43">
        <f t="shared" si="46"/>
        <v>0</v>
      </c>
      <c r="DX43">
        <f t="shared" si="47"/>
        <v>0</v>
      </c>
      <c r="DY43">
        <f t="shared" si="48"/>
        <v>0</v>
      </c>
      <c r="DZ43">
        <f t="shared" si="49"/>
        <v>0</v>
      </c>
      <c r="EA43">
        <f t="shared" si="50"/>
        <v>0</v>
      </c>
    </row>
    <row r="44" spans="1:131" ht="12.75">
      <c r="A44" s="3">
        <f ca="1" t="shared" si="51"/>
      </c>
      <c r="B44" s="3">
        <f ca="1" t="shared" si="11"/>
      </c>
      <c r="C44" s="15">
        <f t="shared" si="64"/>
      </c>
      <c r="D44">
        <f ca="1" t="shared" si="12"/>
      </c>
      <c r="G44" s="7" t="s">
        <v>34</v>
      </c>
      <c r="K44" s="4">
        <f>Solver!G51</f>
        <v>10</v>
      </c>
      <c r="L44" s="9">
        <f>IF(Solver!K51=TRUE,"*","")</f>
      </c>
      <c r="M44" s="17">
        <f>Solver!L51</f>
        <v>0</v>
      </c>
      <c r="N44" s="4"/>
      <c r="O44" s="4">
        <f t="shared" si="68"/>
        <v>8.037718593224168</v>
      </c>
      <c r="Q44">
        <f>IF(Q$4=TRUE,'FeedStuffs Data'!F43,0)</f>
        <v>0</v>
      </c>
      <c r="R44">
        <f>IF(R$4=TRUE,'FeedStuffs Data'!G43,0)</f>
        <v>0</v>
      </c>
      <c r="S44">
        <f>IF(S$4=TRUE,'FeedStuffs Data'!H43,0)</f>
        <v>0</v>
      </c>
      <c r="T44">
        <f>IF(T$4=TRUE,'FeedStuffs Data'!I43,0)</f>
        <v>0</v>
      </c>
      <c r="U44">
        <f>IF(U$4=TRUE,'FeedStuffs Data'!J43,0)</f>
        <v>11.1</v>
      </c>
      <c r="V44">
        <f>IF(V$4=TRUE,'FeedStuffs Data'!K43,0)</f>
        <v>0</v>
      </c>
      <c r="W44">
        <f>IF(W$4=TRUE,'FeedStuffs Data'!L43,0)</f>
        <v>0</v>
      </c>
      <c r="X44">
        <f>IF(X$4=TRUE,'FeedStuffs Data'!M43,0)</f>
        <v>0</v>
      </c>
      <c r="Y44">
        <f>IF(Y$4=TRUE,'FeedStuffs Data'!N43,0)</f>
        <v>0</v>
      </c>
      <c r="Z44">
        <f>IF(Z$4=TRUE,'FeedStuffs Data'!O43,0)</f>
        <v>0</v>
      </c>
      <c r="AA44">
        <f>IF(AA$4=TRUE,'FeedStuffs Data'!P43,0)</f>
        <v>0</v>
      </c>
      <c r="AB44">
        <f>IF(AB$4=TRUE,'FeedStuffs Data'!Q43,0)</f>
        <v>0</v>
      </c>
      <c r="AC44">
        <f>IF(AC$4=TRUE,'FeedStuffs Data'!R43,0)</f>
        <v>0</v>
      </c>
      <c r="AD44">
        <f>IF(AD$4=TRUE,'FeedStuffs Data'!S43,0)</f>
        <v>0</v>
      </c>
      <c r="AE44">
        <f>IF(AE$4=TRUE,'FeedStuffs Data'!T43,0)</f>
        <v>2.51</v>
      </c>
      <c r="AF44">
        <f>IF(AF$4=TRUE,'FeedStuffs Data'!U43,0)</f>
        <v>4.8</v>
      </c>
      <c r="AG44">
        <f>IF(AG$4=TRUE,'FeedStuffs Data'!V43,0)</f>
        <v>4.18</v>
      </c>
      <c r="AH44">
        <f>IF(AH$4=TRUE,'FeedStuffs Data'!W43,0)</f>
        <v>7.9</v>
      </c>
      <c r="AI44">
        <f>IF(AI$4=TRUE,'FeedStuffs Data'!X43,0)</f>
        <v>0</v>
      </c>
      <c r="AJ44">
        <f>IF(AJ$4=TRUE,'FeedStuffs Data'!Y43,0)</f>
        <v>0</v>
      </c>
      <c r="AK44">
        <f>IF(AK$4=TRUE,'FeedStuffs Data'!Z43,0)</f>
        <v>0</v>
      </c>
      <c r="AL44">
        <f>IF(AL$4=TRUE,'FeedStuffs Data'!AA43,0)</f>
        <v>0</v>
      </c>
      <c r="AM44">
        <f>IF(AM$4=TRUE,'FeedStuffs Data'!AB43,0)</f>
        <v>0</v>
      </c>
      <c r="AN44">
        <f>IF(AN$4=TRUE,'FeedStuffs Data'!AC43,0)</f>
        <v>19.8</v>
      </c>
      <c r="AO44">
        <f>IF(AO$4=TRUE,'FeedStuffs Data'!AD43,0)</f>
        <v>22.4</v>
      </c>
      <c r="AP44">
        <f>IF(AP$4=TRUE,'FeedStuffs Data'!AE43,0)</f>
        <v>0</v>
      </c>
      <c r="AQ44">
        <f>IF(AQ$4=TRUE,'FeedStuffs Data'!AF43,0)</f>
        <v>0</v>
      </c>
      <c r="AR44">
        <f>IF(AR$4=TRUE,'FeedStuffs Data'!AG43,0)</f>
        <v>0</v>
      </c>
      <c r="AS44">
        <f>IF(AS$4=TRUE,'FeedStuffs Data'!AH43,0)</f>
        <v>10</v>
      </c>
      <c r="AT44">
        <f>IF(AT$4=TRUE,'FeedStuffs Data'!AI43,0)</f>
        <v>0</v>
      </c>
      <c r="AU44">
        <f>IF(AU$4=TRUE,'FeedStuffs Data'!AJ43,0)</f>
        <v>0</v>
      </c>
      <c r="AV44">
        <f>IF(AV$4=TRUE,'FeedStuffs Data'!AK43,0)</f>
        <v>0</v>
      </c>
      <c r="AW44">
        <f>IF(AW$4=TRUE,'FeedStuffs Data'!AL43,0)</f>
        <v>0</v>
      </c>
      <c r="AX44">
        <f>IF(AX$4=TRUE,'FeedStuffs Data'!AM43,0)</f>
        <v>0</v>
      </c>
      <c r="AY44">
        <f>IF(AY$4=TRUE,'FeedStuffs Data'!AN43,0)</f>
        <v>0</v>
      </c>
      <c r="AZ44">
        <f>IF(AZ$4=TRUE,'FeedStuffs Data'!AO43,0)</f>
        <v>0</v>
      </c>
      <c r="BA44">
        <f>IF(BA$4=TRUE,'FeedStuffs Data'!AP43,0)</f>
        <v>0</v>
      </c>
      <c r="BB44">
        <f>IF(BB$4=TRUE,'FeedStuffs Data'!AQ43,0)</f>
        <v>0</v>
      </c>
      <c r="BC44">
        <f>IF(BC$4=TRUE,'FeedStuffs Data'!AR43,0)</f>
        <v>0</v>
      </c>
      <c r="BD44">
        <f>IF(BD$4=TRUE,'FeedStuffs Data'!AS43,0)</f>
        <v>0</v>
      </c>
      <c r="BE44">
        <f>IF(BE$4=TRUE,'FeedStuffs Data'!AT43,0)</f>
        <v>0</v>
      </c>
      <c r="BF44">
        <f>IF(BF$4=TRUE,'FeedStuffs Data'!AU43,0)</f>
        <v>0</v>
      </c>
      <c r="BG44">
        <f>IF(BG$4=TRUE,'FeedStuffs Data'!AV43,0)</f>
        <v>0</v>
      </c>
      <c r="BH44">
        <f>IF(BH$4=TRUE,'FeedStuffs Data'!AW43,0)</f>
        <v>0</v>
      </c>
      <c r="BI44">
        <f>IF(BI$4=TRUE,'FeedStuffs Data'!AX43,0)</f>
        <v>0</v>
      </c>
      <c r="BJ44">
        <f>IF(BJ$4=TRUE,'FeedStuffs Data'!AY43,0)</f>
        <v>0</v>
      </c>
      <c r="BK44">
        <f>IF(BK$4=TRUE,'FeedStuffs Data'!AZ43,0)</f>
        <v>0</v>
      </c>
      <c r="BL44">
        <f>IF(BL$4=TRUE,'FeedStuffs Data'!BA43,0)</f>
        <v>0</v>
      </c>
      <c r="BM44">
        <f>IF(BM$4=TRUE,'FeedStuffs Data'!BB43,0)</f>
        <v>0</v>
      </c>
      <c r="BN44">
        <f>IF(BN$4=TRUE,'FeedStuffs Data'!BC43,0)</f>
        <v>0</v>
      </c>
      <c r="BO44">
        <f ca="1" t="shared" si="9"/>
        <v>0</v>
      </c>
      <c r="BP44" s="3">
        <f ca="1" t="shared" si="62"/>
        <v>0</v>
      </c>
      <c r="BQ44">
        <f>Solver!B103</f>
        <v>0</v>
      </c>
      <c r="BS44">
        <f t="shared" si="69"/>
        <v>1</v>
      </c>
      <c r="BT44">
        <f t="shared" si="10"/>
        <v>44</v>
      </c>
      <c r="BU44">
        <f t="shared" si="13"/>
        <v>-35</v>
      </c>
      <c r="BV44" t="b">
        <f ca="1" t="shared" si="63"/>
        <v>0</v>
      </c>
      <c r="CE44">
        <f t="shared" si="8"/>
        <v>0</v>
      </c>
      <c r="CF44">
        <f t="shared" si="8"/>
        <v>0</v>
      </c>
      <c r="CG44">
        <f t="shared" si="52"/>
        <v>0</v>
      </c>
      <c r="CH44">
        <f t="shared" si="53"/>
        <v>0</v>
      </c>
      <c r="CI44">
        <f t="shared" si="54"/>
        <v>0</v>
      </c>
      <c r="CJ44">
        <f t="shared" si="55"/>
        <v>0</v>
      </c>
      <c r="CK44">
        <f t="shared" si="56"/>
        <v>0</v>
      </c>
      <c r="CL44">
        <f t="shared" si="57"/>
        <v>0</v>
      </c>
      <c r="CM44">
        <f t="shared" si="58"/>
        <v>0</v>
      </c>
      <c r="CN44">
        <f t="shared" si="59"/>
        <v>0</v>
      </c>
      <c r="CO44">
        <f t="shared" si="60"/>
        <v>0</v>
      </c>
      <c r="CP44">
        <f t="shared" si="61"/>
        <v>0</v>
      </c>
      <c r="CQ44">
        <f t="shared" si="14"/>
        <v>0</v>
      </c>
      <c r="CR44">
        <f t="shared" si="15"/>
        <v>0</v>
      </c>
      <c r="CS44">
        <f t="shared" si="16"/>
        <v>0</v>
      </c>
      <c r="CT44">
        <f t="shared" si="17"/>
        <v>0</v>
      </c>
      <c r="CU44">
        <f t="shared" si="18"/>
        <v>0</v>
      </c>
      <c r="CV44">
        <f t="shared" si="19"/>
        <v>0</v>
      </c>
      <c r="CW44">
        <f t="shared" si="20"/>
        <v>0</v>
      </c>
      <c r="CX44">
        <f t="shared" si="21"/>
        <v>0</v>
      </c>
      <c r="CY44">
        <f t="shared" si="22"/>
        <v>0</v>
      </c>
      <c r="CZ44">
        <f t="shared" si="23"/>
        <v>0</v>
      </c>
      <c r="DA44">
        <f t="shared" si="24"/>
        <v>0</v>
      </c>
      <c r="DB44">
        <f t="shared" si="25"/>
        <v>0</v>
      </c>
      <c r="DC44">
        <f t="shared" si="26"/>
        <v>0</v>
      </c>
      <c r="DD44">
        <f t="shared" si="27"/>
        <v>0</v>
      </c>
      <c r="DE44">
        <f t="shared" si="28"/>
        <v>0</v>
      </c>
      <c r="DF44">
        <f t="shared" si="29"/>
        <v>0</v>
      </c>
      <c r="DG44">
        <f t="shared" si="30"/>
        <v>0</v>
      </c>
      <c r="DH44">
        <f t="shared" si="31"/>
        <v>0</v>
      </c>
      <c r="DI44">
        <f t="shared" si="32"/>
        <v>0</v>
      </c>
      <c r="DJ44">
        <f t="shared" si="33"/>
        <v>0</v>
      </c>
      <c r="DK44">
        <f t="shared" si="34"/>
        <v>0</v>
      </c>
      <c r="DL44">
        <f t="shared" si="35"/>
        <v>0</v>
      </c>
      <c r="DM44">
        <f t="shared" si="36"/>
        <v>0</v>
      </c>
      <c r="DN44">
        <f t="shared" si="37"/>
        <v>0</v>
      </c>
      <c r="DO44">
        <f t="shared" si="38"/>
        <v>0</v>
      </c>
      <c r="DP44">
        <f t="shared" si="39"/>
        <v>0</v>
      </c>
      <c r="DQ44">
        <f t="shared" si="40"/>
        <v>0</v>
      </c>
      <c r="DR44">
        <f t="shared" si="41"/>
        <v>0</v>
      </c>
      <c r="DS44">
        <f t="shared" si="42"/>
        <v>0</v>
      </c>
      <c r="DT44">
        <f t="shared" si="43"/>
        <v>0</v>
      </c>
      <c r="DU44">
        <f t="shared" si="44"/>
        <v>0</v>
      </c>
      <c r="DV44">
        <f t="shared" si="45"/>
        <v>0</v>
      </c>
      <c r="DW44">
        <f t="shared" si="46"/>
        <v>0</v>
      </c>
      <c r="DX44">
        <f t="shared" si="47"/>
        <v>0</v>
      </c>
      <c r="DY44">
        <f t="shared" si="48"/>
        <v>0</v>
      </c>
      <c r="DZ44">
        <f t="shared" si="49"/>
        <v>0</v>
      </c>
      <c r="EA44">
        <f t="shared" si="50"/>
        <v>0</v>
      </c>
    </row>
    <row r="45" spans="1:131" ht="12.75">
      <c r="A45" s="3">
        <f ca="1" t="shared" si="51"/>
      </c>
      <c r="B45" s="3">
        <f ca="1" t="shared" si="11"/>
      </c>
      <c r="C45" s="15">
        <f t="shared" si="64"/>
      </c>
      <c r="D45">
        <f ca="1" t="shared" si="12"/>
      </c>
      <c r="G45" s="7" t="s">
        <v>35</v>
      </c>
      <c r="K45" s="4">
        <f>Solver!G52</f>
        <v>0.5</v>
      </c>
      <c r="L45" s="9">
        <f>IF(Solver!K52=TRUE,"*","")</f>
      </c>
      <c r="M45" s="17">
        <f>Solver!L52</f>
        <v>0</v>
      </c>
      <c r="N45" s="4"/>
      <c r="O45" s="4">
        <f t="shared" si="68"/>
        <v>0.011882314902846695</v>
      </c>
      <c r="Q45">
        <f>IF(Q$4=TRUE,'FeedStuffs Data'!F44,0)</f>
        <v>0</v>
      </c>
      <c r="R45">
        <f>IF(R$4=TRUE,'FeedStuffs Data'!G44,0)</f>
        <v>0</v>
      </c>
      <c r="S45">
        <f>IF(S$4=TRUE,'FeedStuffs Data'!H44,0)</f>
        <v>0</v>
      </c>
      <c r="T45">
        <f>IF(T$4=TRUE,'FeedStuffs Data'!I44,0)</f>
        <v>0</v>
      </c>
      <c r="U45">
        <f>IF(U$4=TRUE,'FeedStuffs Data'!J44,0)</f>
        <v>0</v>
      </c>
      <c r="V45">
        <f>IF(V$4=TRUE,'FeedStuffs Data'!K44,0)</f>
        <v>0</v>
      </c>
      <c r="W45">
        <f>IF(W$4=TRUE,'FeedStuffs Data'!L44,0)</f>
        <v>0</v>
      </c>
      <c r="X45">
        <f>IF(X$4=TRUE,'FeedStuffs Data'!M44,0)</f>
        <v>0</v>
      </c>
      <c r="Y45">
        <f>IF(Y$4=TRUE,'FeedStuffs Data'!N44,0)</f>
        <v>0</v>
      </c>
      <c r="Z45">
        <f>IF(Z$4=TRUE,'FeedStuffs Data'!O44,0)</f>
        <v>0</v>
      </c>
      <c r="AA45">
        <f>IF(AA$4=TRUE,'FeedStuffs Data'!P44,0)</f>
        <v>0</v>
      </c>
      <c r="AB45">
        <f>IF(AB$4=TRUE,'FeedStuffs Data'!Q44,0)</f>
        <v>0</v>
      </c>
      <c r="AC45">
        <f>IF(AC$4=TRUE,'FeedStuffs Data'!R44,0)</f>
        <v>0</v>
      </c>
      <c r="AD45">
        <f>IF(AD$4=TRUE,'FeedStuffs Data'!S44,0)</f>
        <v>0</v>
      </c>
      <c r="AE45">
        <f>IF(AE$4=TRUE,'FeedStuffs Data'!T44,0)</f>
        <v>0.03</v>
      </c>
      <c r="AF45">
        <f>IF(AF$4=TRUE,'FeedStuffs Data'!U44,0)</f>
        <v>0</v>
      </c>
      <c r="AG45">
        <f>IF(AG$4=TRUE,'FeedStuffs Data'!V44,0)</f>
        <v>0</v>
      </c>
      <c r="AH45">
        <f>IF(AH$4=TRUE,'FeedStuffs Data'!W44,0)</f>
        <v>0</v>
      </c>
      <c r="AI45">
        <f>IF(AI$4=TRUE,'FeedStuffs Data'!X44,0)</f>
        <v>0</v>
      </c>
      <c r="AJ45">
        <f>IF(AJ$4=TRUE,'FeedStuffs Data'!Y44,0)</f>
        <v>0</v>
      </c>
      <c r="AK45">
        <f>IF(AK$4=TRUE,'FeedStuffs Data'!Z44,0)</f>
        <v>0</v>
      </c>
      <c r="AL45">
        <f>IF(AL$4=TRUE,'FeedStuffs Data'!AA44,0)</f>
        <v>0</v>
      </c>
      <c r="AM45">
        <f>IF(AM$4=TRUE,'FeedStuffs Data'!AB44,0)</f>
        <v>0</v>
      </c>
      <c r="AN45">
        <f>IF(AN$4=TRUE,'FeedStuffs Data'!AC44,0)</f>
        <v>0</v>
      </c>
      <c r="AO45">
        <f>IF(AO$4=TRUE,'FeedStuffs Data'!AD44,0)</f>
        <v>0</v>
      </c>
      <c r="AP45">
        <f>IF(AP$4=TRUE,'FeedStuffs Data'!AE44,0)</f>
        <v>0</v>
      </c>
      <c r="AQ45">
        <f>IF(AQ$4=TRUE,'FeedStuffs Data'!AF44,0)</f>
        <v>0</v>
      </c>
      <c r="AR45">
        <f>IF(AR$4=TRUE,'FeedStuffs Data'!AG44,0)</f>
        <v>0</v>
      </c>
      <c r="AS45">
        <f>IF(AS$4=TRUE,'FeedStuffs Data'!AH44,0)</f>
        <v>0</v>
      </c>
      <c r="AT45">
        <f>IF(AT$4=TRUE,'FeedStuffs Data'!AI44,0)</f>
        <v>0</v>
      </c>
      <c r="AU45">
        <f>IF(AU$4=TRUE,'FeedStuffs Data'!AJ44,0)</f>
        <v>0</v>
      </c>
      <c r="AV45">
        <f>IF(AV$4=TRUE,'FeedStuffs Data'!AK44,0)</f>
        <v>0</v>
      </c>
      <c r="AW45">
        <f>IF(AW$4=TRUE,'FeedStuffs Data'!AL44,0)</f>
        <v>0</v>
      </c>
      <c r="AX45">
        <f>IF(AX$4=TRUE,'FeedStuffs Data'!AM44,0)</f>
        <v>0</v>
      </c>
      <c r="AY45">
        <f>IF(AY$4=TRUE,'FeedStuffs Data'!AN44,0)</f>
        <v>0</v>
      </c>
      <c r="AZ45">
        <f>IF(AZ$4=TRUE,'FeedStuffs Data'!AO44,0)</f>
        <v>0</v>
      </c>
      <c r="BA45">
        <f>IF(BA$4=TRUE,'FeedStuffs Data'!AP44,0)</f>
        <v>0</v>
      </c>
      <c r="BB45">
        <f>IF(BB$4=TRUE,'FeedStuffs Data'!AQ44,0)</f>
        <v>0</v>
      </c>
      <c r="BC45">
        <f>IF(BC$4=TRUE,'FeedStuffs Data'!AR44,0)</f>
        <v>0</v>
      </c>
      <c r="BD45">
        <f>IF(BD$4=TRUE,'FeedStuffs Data'!AS44,0)</f>
        <v>0</v>
      </c>
      <c r="BE45">
        <f>IF(BE$4=TRUE,'FeedStuffs Data'!AT44,0)</f>
        <v>0</v>
      </c>
      <c r="BF45">
        <f>IF(BF$4=TRUE,'FeedStuffs Data'!AU44,0)</f>
        <v>0</v>
      </c>
      <c r="BG45">
        <f>IF(BG$4=TRUE,'FeedStuffs Data'!AV44,0)</f>
        <v>0</v>
      </c>
      <c r="BH45">
        <f>IF(BH$4=TRUE,'FeedStuffs Data'!AW44,0)</f>
        <v>0</v>
      </c>
      <c r="BI45">
        <f>IF(BI$4=TRUE,'FeedStuffs Data'!AX44,0)</f>
        <v>0</v>
      </c>
      <c r="BJ45">
        <f>IF(BJ$4=TRUE,'FeedStuffs Data'!AY44,0)</f>
        <v>0</v>
      </c>
      <c r="BK45">
        <f>IF(BK$4=TRUE,'FeedStuffs Data'!AZ44,0)</f>
        <v>0</v>
      </c>
      <c r="BL45">
        <f>IF(BL$4=TRUE,'FeedStuffs Data'!BA44,0)</f>
        <v>0</v>
      </c>
      <c r="BM45">
        <f>IF(BM$4=TRUE,'FeedStuffs Data'!BB44,0)</f>
        <v>0</v>
      </c>
      <c r="BN45">
        <f>IF(BN$4=TRUE,'FeedStuffs Data'!BC44,0)</f>
        <v>0</v>
      </c>
      <c r="BO45">
        <f ca="1" t="shared" si="9"/>
        <v>0</v>
      </c>
      <c r="BP45" s="3">
        <f ca="1" t="shared" si="62"/>
        <v>0</v>
      </c>
      <c r="BQ45">
        <f>Solver!B104</f>
        <v>0</v>
      </c>
      <c r="BS45">
        <f t="shared" si="69"/>
        <v>1</v>
      </c>
      <c r="BT45">
        <f t="shared" si="10"/>
        <v>45</v>
      </c>
      <c r="BU45">
        <f t="shared" si="13"/>
        <v>-36</v>
      </c>
      <c r="BV45" t="b">
        <f ca="1" t="shared" si="63"/>
        <v>0</v>
      </c>
      <c r="CE45">
        <f t="shared" si="8"/>
        <v>0</v>
      </c>
      <c r="CF45">
        <f t="shared" si="8"/>
        <v>0</v>
      </c>
      <c r="CG45">
        <f t="shared" si="52"/>
        <v>0</v>
      </c>
      <c r="CH45">
        <f t="shared" si="53"/>
        <v>0</v>
      </c>
      <c r="CI45">
        <f t="shared" si="54"/>
        <v>0</v>
      </c>
      <c r="CJ45">
        <f t="shared" si="55"/>
        <v>0</v>
      </c>
      <c r="CK45">
        <f t="shared" si="56"/>
        <v>0</v>
      </c>
      <c r="CL45">
        <f t="shared" si="57"/>
        <v>0</v>
      </c>
      <c r="CM45">
        <f t="shared" si="58"/>
        <v>0</v>
      </c>
      <c r="CN45">
        <f t="shared" si="59"/>
        <v>0</v>
      </c>
      <c r="CO45">
        <f t="shared" si="60"/>
        <v>0</v>
      </c>
      <c r="CP45">
        <f t="shared" si="61"/>
        <v>0</v>
      </c>
      <c r="CQ45">
        <f t="shared" si="14"/>
        <v>0</v>
      </c>
      <c r="CR45">
        <f t="shared" si="15"/>
        <v>0</v>
      </c>
      <c r="CS45">
        <f t="shared" si="16"/>
        <v>0</v>
      </c>
      <c r="CT45">
        <f t="shared" si="17"/>
        <v>0</v>
      </c>
      <c r="CU45">
        <f t="shared" si="18"/>
        <v>0</v>
      </c>
      <c r="CV45">
        <f t="shared" si="19"/>
        <v>0</v>
      </c>
      <c r="CW45">
        <f t="shared" si="20"/>
        <v>0</v>
      </c>
      <c r="CX45">
        <f t="shared" si="21"/>
        <v>0</v>
      </c>
      <c r="CY45">
        <f t="shared" si="22"/>
        <v>0</v>
      </c>
      <c r="CZ45">
        <f t="shared" si="23"/>
        <v>0</v>
      </c>
      <c r="DA45">
        <f t="shared" si="24"/>
        <v>0</v>
      </c>
      <c r="DB45">
        <f t="shared" si="25"/>
        <v>0</v>
      </c>
      <c r="DC45">
        <f t="shared" si="26"/>
        <v>0</v>
      </c>
      <c r="DD45">
        <f t="shared" si="27"/>
        <v>0</v>
      </c>
      <c r="DE45">
        <f t="shared" si="28"/>
        <v>0</v>
      </c>
      <c r="DF45">
        <f t="shared" si="29"/>
        <v>0</v>
      </c>
      <c r="DG45">
        <f t="shared" si="30"/>
        <v>0</v>
      </c>
      <c r="DH45">
        <f t="shared" si="31"/>
        <v>0</v>
      </c>
      <c r="DI45">
        <f t="shared" si="32"/>
        <v>0</v>
      </c>
      <c r="DJ45">
        <f t="shared" si="33"/>
        <v>0</v>
      </c>
      <c r="DK45">
        <f t="shared" si="34"/>
        <v>0</v>
      </c>
      <c r="DL45">
        <f t="shared" si="35"/>
        <v>0</v>
      </c>
      <c r="DM45">
        <f t="shared" si="36"/>
        <v>0</v>
      </c>
      <c r="DN45">
        <f t="shared" si="37"/>
        <v>0</v>
      </c>
      <c r="DO45">
        <f t="shared" si="38"/>
        <v>0</v>
      </c>
      <c r="DP45">
        <f t="shared" si="39"/>
        <v>0</v>
      </c>
      <c r="DQ45">
        <f t="shared" si="40"/>
        <v>0</v>
      </c>
      <c r="DR45">
        <f t="shared" si="41"/>
        <v>0</v>
      </c>
      <c r="DS45">
        <f t="shared" si="42"/>
        <v>0</v>
      </c>
      <c r="DT45">
        <f t="shared" si="43"/>
        <v>0</v>
      </c>
      <c r="DU45">
        <f t="shared" si="44"/>
        <v>0</v>
      </c>
      <c r="DV45">
        <f t="shared" si="45"/>
        <v>0</v>
      </c>
      <c r="DW45">
        <f t="shared" si="46"/>
        <v>0</v>
      </c>
      <c r="DX45">
        <f t="shared" si="47"/>
        <v>0</v>
      </c>
      <c r="DY45">
        <f t="shared" si="48"/>
        <v>0</v>
      </c>
      <c r="DZ45">
        <f t="shared" si="49"/>
        <v>0</v>
      </c>
      <c r="EA45">
        <f t="shared" si="50"/>
        <v>0</v>
      </c>
    </row>
    <row r="46" spans="1:131" ht="12.75">
      <c r="A46" s="3">
        <f ca="1" t="shared" si="51"/>
      </c>
      <c r="B46" s="3">
        <f ca="1" t="shared" si="11"/>
      </c>
      <c r="C46" s="15">
        <f t="shared" si="64"/>
      </c>
      <c r="D46">
        <f ca="1" t="shared" si="12"/>
      </c>
      <c r="G46" s="7" t="s">
        <v>36</v>
      </c>
      <c r="K46" s="4">
        <f>Solver!G53</f>
        <v>50</v>
      </c>
      <c r="L46" s="9">
        <f>IF(Solver!K53=TRUE,"*","")</f>
      </c>
      <c r="M46" s="17">
        <f>Solver!L53</f>
        <v>0</v>
      </c>
      <c r="N46" s="4"/>
      <c r="O46" s="4">
        <f t="shared" si="68"/>
        <v>215.1676350989807</v>
      </c>
      <c r="Q46">
        <f>IF(Q$4=TRUE,'FeedStuffs Data'!F45,0)</f>
        <v>0</v>
      </c>
      <c r="R46">
        <f>IF(R$4=TRUE,'FeedStuffs Data'!G45,0)</f>
        <v>0</v>
      </c>
      <c r="S46">
        <f>IF(S$4=TRUE,'FeedStuffs Data'!H45,0)</f>
        <v>0</v>
      </c>
      <c r="T46">
        <f>IF(T$4=TRUE,'FeedStuffs Data'!I45,0)</f>
        <v>0</v>
      </c>
      <c r="U46">
        <f>IF(U$4=TRUE,'FeedStuffs Data'!J45,0)</f>
        <v>280</v>
      </c>
      <c r="V46">
        <f>IF(V$4=TRUE,'FeedStuffs Data'!K45,0)</f>
        <v>0</v>
      </c>
      <c r="W46">
        <f>IF(W$4=TRUE,'FeedStuffs Data'!L45,0)</f>
        <v>0</v>
      </c>
      <c r="X46">
        <f>IF(X$4=TRUE,'FeedStuffs Data'!M45,0)</f>
        <v>0</v>
      </c>
      <c r="Y46">
        <f>IF(Y$4=TRUE,'FeedStuffs Data'!N45,0)</f>
        <v>0</v>
      </c>
      <c r="Z46">
        <f>IF(Z$4=TRUE,'FeedStuffs Data'!O45,0)</f>
        <v>0</v>
      </c>
      <c r="AA46">
        <f>IF(AA$4=TRUE,'FeedStuffs Data'!P45,0)</f>
        <v>0</v>
      </c>
      <c r="AB46">
        <f>IF(AB$4=TRUE,'FeedStuffs Data'!Q45,0)</f>
        <v>0</v>
      </c>
      <c r="AC46">
        <f>IF(AC$4=TRUE,'FeedStuffs Data'!R45,0)</f>
        <v>0</v>
      </c>
      <c r="AD46">
        <f>IF(AD$4=TRUE,'FeedStuffs Data'!S45,0)</f>
        <v>0</v>
      </c>
      <c r="AE46">
        <f>IF(AE$4=TRUE,'FeedStuffs Data'!T45,0)</f>
        <v>54.5</v>
      </c>
      <c r="AF46">
        <f>IF(AF$4=TRUE,'FeedStuffs Data'!U45,0)</f>
        <v>30</v>
      </c>
      <c r="AG46">
        <f>IF(AG$4=TRUE,'FeedStuffs Data'!V45,0)</f>
        <v>131</v>
      </c>
      <c r="AH46">
        <f>IF(AH$4=TRUE,'FeedStuffs Data'!W45,0)</f>
        <v>107</v>
      </c>
      <c r="AI46">
        <f>IF(AI$4=TRUE,'FeedStuffs Data'!X45,0)</f>
        <v>0</v>
      </c>
      <c r="AJ46">
        <f>IF(AJ$4=TRUE,'FeedStuffs Data'!Y45,0)</f>
        <v>0</v>
      </c>
      <c r="AK46">
        <f>IF(AK$4=TRUE,'FeedStuffs Data'!Z45,0)</f>
        <v>0</v>
      </c>
      <c r="AL46">
        <f>IF(AL$4=TRUE,'FeedStuffs Data'!AA45,0)</f>
        <v>0</v>
      </c>
      <c r="AM46">
        <f>IF(AM$4=TRUE,'FeedStuffs Data'!AB45,0)</f>
        <v>0</v>
      </c>
      <c r="AN46">
        <f>IF(AN$4=TRUE,'FeedStuffs Data'!AC45,0)</f>
        <v>100</v>
      </c>
      <c r="AO46">
        <f>IF(AO$4=TRUE,'FeedStuffs Data'!AD45,0)</f>
        <v>185</v>
      </c>
      <c r="AP46">
        <f>IF(AP$4=TRUE,'FeedStuffs Data'!AE45,0)</f>
        <v>0</v>
      </c>
      <c r="AQ46">
        <f>IF(AQ$4=TRUE,'FeedStuffs Data'!AF45,0)</f>
        <v>0</v>
      </c>
      <c r="AR46">
        <f>IF(AR$4=TRUE,'FeedStuffs Data'!AG45,0)</f>
        <v>0</v>
      </c>
      <c r="AS46">
        <f>IF(AS$4=TRUE,'FeedStuffs Data'!AH45,0)</f>
        <v>14400</v>
      </c>
      <c r="AT46">
        <f>IF(AT$4=TRUE,'FeedStuffs Data'!AI45,0)</f>
        <v>770</v>
      </c>
      <c r="AU46">
        <f>IF(AU$4=TRUE,'FeedStuffs Data'!AJ45,0)</f>
        <v>0</v>
      </c>
      <c r="AV46">
        <f>IF(AV$4=TRUE,'FeedStuffs Data'!AK45,0)</f>
        <v>0</v>
      </c>
      <c r="AW46">
        <f>IF(AW$4=TRUE,'FeedStuffs Data'!AL45,0)</f>
        <v>0</v>
      </c>
      <c r="AX46">
        <f>IF(AX$4=TRUE,'FeedStuffs Data'!AM45,0)</f>
        <v>0</v>
      </c>
      <c r="AY46">
        <f>IF(AY$4=TRUE,'FeedStuffs Data'!AN45,0)</f>
        <v>0</v>
      </c>
      <c r="AZ46">
        <f>IF(AZ$4=TRUE,'FeedStuffs Data'!AO45,0)</f>
        <v>0</v>
      </c>
      <c r="BA46">
        <f>IF(BA$4=TRUE,'FeedStuffs Data'!AP45,0)</f>
        <v>0</v>
      </c>
      <c r="BB46">
        <f>IF(BB$4=TRUE,'FeedStuffs Data'!AQ45,0)</f>
        <v>0</v>
      </c>
      <c r="BC46">
        <f>IF(BC$4=TRUE,'FeedStuffs Data'!AR45,0)</f>
        <v>0</v>
      </c>
      <c r="BD46">
        <f>IF(BD$4=TRUE,'FeedStuffs Data'!AS45,0)</f>
        <v>0</v>
      </c>
      <c r="BE46">
        <f>IF(BE$4=TRUE,'FeedStuffs Data'!AT45,0)</f>
        <v>0</v>
      </c>
      <c r="BF46">
        <f>IF(BF$4=TRUE,'FeedStuffs Data'!AU45,0)</f>
        <v>0</v>
      </c>
      <c r="BG46">
        <f>IF(BG$4=TRUE,'FeedStuffs Data'!AV45,0)</f>
        <v>0</v>
      </c>
      <c r="BH46">
        <f>IF(BH$4=TRUE,'FeedStuffs Data'!AW45,0)</f>
        <v>0</v>
      </c>
      <c r="BI46">
        <f>IF(BI$4=TRUE,'FeedStuffs Data'!AX45,0)</f>
        <v>0</v>
      </c>
      <c r="BJ46">
        <f>IF(BJ$4=TRUE,'FeedStuffs Data'!AY45,0)</f>
        <v>0</v>
      </c>
      <c r="BK46">
        <f>IF(BK$4=TRUE,'FeedStuffs Data'!AZ45,0)</f>
        <v>0</v>
      </c>
      <c r="BL46">
        <f>IF(BL$4=TRUE,'FeedStuffs Data'!BA45,0)</f>
        <v>0</v>
      </c>
      <c r="BM46">
        <f>IF(BM$4=TRUE,'FeedStuffs Data'!BB45,0)</f>
        <v>0</v>
      </c>
      <c r="BN46">
        <f>IF(BN$4=TRUE,'FeedStuffs Data'!BC45,0)</f>
        <v>0</v>
      </c>
      <c r="BO46">
        <f ca="1" t="shared" si="9"/>
        <v>0</v>
      </c>
      <c r="BP46" s="3">
        <f ca="1" t="shared" si="62"/>
        <v>0</v>
      </c>
      <c r="BQ46">
        <f>Solver!B105</f>
        <v>0</v>
      </c>
      <c r="BS46">
        <f t="shared" si="69"/>
        <v>1</v>
      </c>
      <c r="BT46">
        <f t="shared" si="10"/>
        <v>46</v>
      </c>
      <c r="BU46">
        <f t="shared" si="13"/>
        <v>-37</v>
      </c>
      <c r="BV46" t="b">
        <f ca="1" t="shared" si="63"/>
        <v>0</v>
      </c>
      <c r="CE46">
        <f t="shared" si="8"/>
        <v>0</v>
      </c>
      <c r="CF46">
        <f t="shared" si="8"/>
        <v>0</v>
      </c>
      <c r="CG46">
        <f t="shared" si="52"/>
        <v>0</v>
      </c>
      <c r="CH46">
        <f t="shared" si="53"/>
        <v>0</v>
      </c>
      <c r="CI46">
        <f t="shared" si="54"/>
        <v>0</v>
      </c>
      <c r="CJ46">
        <f t="shared" si="55"/>
        <v>0</v>
      </c>
      <c r="CK46">
        <f t="shared" si="56"/>
        <v>0</v>
      </c>
      <c r="CL46">
        <f t="shared" si="57"/>
        <v>0</v>
      </c>
      <c r="CM46">
        <f t="shared" si="58"/>
        <v>0</v>
      </c>
      <c r="CN46">
        <f t="shared" si="59"/>
        <v>0</v>
      </c>
      <c r="CO46">
        <f t="shared" si="60"/>
        <v>0</v>
      </c>
      <c r="CP46">
        <f t="shared" si="61"/>
        <v>0</v>
      </c>
      <c r="CQ46">
        <f t="shared" si="14"/>
        <v>0</v>
      </c>
      <c r="CR46">
        <f t="shared" si="15"/>
        <v>0</v>
      </c>
      <c r="CS46">
        <f t="shared" si="16"/>
        <v>0</v>
      </c>
      <c r="CT46">
        <f t="shared" si="17"/>
        <v>0</v>
      </c>
      <c r="CU46">
        <f t="shared" si="18"/>
        <v>0</v>
      </c>
      <c r="CV46">
        <f t="shared" si="19"/>
        <v>0</v>
      </c>
      <c r="CW46">
        <f t="shared" si="20"/>
        <v>0</v>
      </c>
      <c r="CX46">
        <f t="shared" si="21"/>
        <v>0</v>
      </c>
      <c r="CY46">
        <f t="shared" si="22"/>
        <v>0</v>
      </c>
      <c r="CZ46">
        <f t="shared" si="23"/>
        <v>0</v>
      </c>
      <c r="DA46">
        <f t="shared" si="24"/>
        <v>0</v>
      </c>
      <c r="DB46">
        <f t="shared" si="25"/>
        <v>0</v>
      </c>
      <c r="DC46">
        <f t="shared" si="26"/>
        <v>0</v>
      </c>
      <c r="DD46">
        <f t="shared" si="27"/>
        <v>0</v>
      </c>
      <c r="DE46">
        <f t="shared" si="28"/>
        <v>0</v>
      </c>
      <c r="DF46">
        <f t="shared" si="29"/>
        <v>0</v>
      </c>
      <c r="DG46">
        <f t="shared" si="30"/>
        <v>0</v>
      </c>
      <c r="DH46">
        <f t="shared" si="31"/>
        <v>0</v>
      </c>
      <c r="DI46">
        <f t="shared" si="32"/>
        <v>0</v>
      </c>
      <c r="DJ46">
        <f t="shared" si="33"/>
        <v>0</v>
      </c>
      <c r="DK46">
        <f t="shared" si="34"/>
        <v>0</v>
      </c>
      <c r="DL46">
        <f t="shared" si="35"/>
        <v>0</v>
      </c>
      <c r="DM46">
        <f t="shared" si="36"/>
        <v>0</v>
      </c>
      <c r="DN46">
        <f t="shared" si="37"/>
        <v>0</v>
      </c>
      <c r="DO46">
        <f t="shared" si="38"/>
        <v>0</v>
      </c>
      <c r="DP46">
        <f t="shared" si="39"/>
        <v>0</v>
      </c>
      <c r="DQ46">
        <f t="shared" si="40"/>
        <v>0</v>
      </c>
      <c r="DR46">
        <f t="shared" si="41"/>
        <v>0</v>
      </c>
      <c r="DS46">
        <f t="shared" si="42"/>
        <v>0</v>
      </c>
      <c r="DT46">
        <f t="shared" si="43"/>
        <v>0</v>
      </c>
      <c r="DU46">
        <f t="shared" si="44"/>
        <v>0</v>
      </c>
      <c r="DV46">
        <f t="shared" si="45"/>
        <v>0</v>
      </c>
      <c r="DW46">
        <f t="shared" si="46"/>
        <v>0</v>
      </c>
      <c r="DX46">
        <f t="shared" si="47"/>
        <v>0</v>
      </c>
      <c r="DY46">
        <f t="shared" si="48"/>
        <v>0</v>
      </c>
      <c r="DZ46">
        <f t="shared" si="49"/>
        <v>0</v>
      </c>
      <c r="EA46">
        <f t="shared" si="50"/>
        <v>0</v>
      </c>
    </row>
    <row r="47" spans="1:131" ht="12.75">
      <c r="A47" s="3">
        <f ca="1" t="shared" si="51"/>
      </c>
      <c r="B47" s="3">
        <f ca="1" t="shared" si="11"/>
      </c>
      <c r="C47" s="15">
        <f t="shared" si="64"/>
      </c>
      <c r="D47">
        <f ca="1" t="shared" si="12"/>
      </c>
      <c r="G47" s="7" t="s">
        <v>37</v>
      </c>
      <c r="K47" s="4">
        <f>Solver!G54</f>
        <v>20</v>
      </c>
      <c r="L47" s="9">
        <f>IF(Solver!K54=TRUE,"*","")</f>
      </c>
      <c r="M47" s="17">
        <f>Solver!L54</f>
        <v>0</v>
      </c>
      <c r="N47" s="4"/>
      <c r="O47" s="4">
        <f t="shared" si="68"/>
        <v>164.847798771675</v>
      </c>
      <c r="Q47">
        <f>IF(Q$4=TRUE,'FeedStuffs Data'!F46,0)</f>
        <v>0</v>
      </c>
      <c r="R47">
        <f>IF(R$4=TRUE,'FeedStuffs Data'!G46,0)</f>
        <v>0</v>
      </c>
      <c r="S47">
        <f>IF(S$4=TRUE,'FeedStuffs Data'!H46,0)</f>
        <v>0</v>
      </c>
      <c r="T47">
        <f>IF(T$4=TRUE,'FeedStuffs Data'!I46,0)</f>
        <v>0</v>
      </c>
      <c r="U47">
        <f>IF(U$4=TRUE,'FeedStuffs Data'!J46,0)</f>
        <v>280</v>
      </c>
      <c r="V47">
        <f>IF(V$4=TRUE,'FeedStuffs Data'!K46,0)</f>
        <v>0</v>
      </c>
      <c r="W47">
        <f>IF(W$4=TRUE,'FeedStuffs Data'!L46,0)</f>
        <v>0</v>
      </c>
      <c r="X47">
        <f>IF(X$4=TRUE,'FeedStuffs Data'!M46,0)</f>
        <v>0</v>
      </c>
      <c r="Y47">
        <f>IF(Y$4=TRUE,'FeedStuffs Data'!N46,0)</f>
        <v>0</v>
      </c>
      <c r="Z47">
        <f>IF(Z$4=TRUE,'FeedStuffs Data'!O46,0)</f>
        <v>0</v>
      </c>
      <c r="AA47">
        <f>IF(AA$4=TRUE,'FeedStuffs Data'!P46,0)</f>
        <v>0</v>
      </c>
      <c r="AB47">
        <f>IF(AB$4=TRUE,'FeedStuffs Data'!Q46,0)</f>
        <v>0</v>
      </c>
      <c r="AC47">
        <f>IF(AC$4=TRUE,'FeedStuffs Data'!R46,0)</f>
        <v>0</v>
      </c>
      <c r="AD47">
        <f>IF(AD$4=TRUE,'FeedStuffs Data'!S46,0)</f>
        <v>0</v>
      </c>
      <c r="AE47">
        <f>IF(AE$4=TRUE,'FeedStuffs Data'!T46,0)</f>
        <v>7.9</v>
      </c>
      <c r="AF47">
        <f>IF(AF$4=TRUE,'FeedStuffs Data'!U46,0)</f>
        <v>6.4</v>
      </c>
      <c r="AG47">
        <f>IF(AG$4=TRUE,'FeedStuffs Data'!V46,0)</f>
        <v>23.5</v>
      </c>
      <c r="AH47">
        <f>IF(AH$4=TRUE,'FeedStuffs Data'!W46,0)</f>
        <v>131</v>
      </c>
      <c r="AI47">
        <f>IF(AI$4=TRUE,'FeedStuffs Data'!X46,0)</f>
        <v>0</v>
      </c>
      <c r="AJ47">
        <f>IF(AJ$4=TRUE,'FeedStuffs Data'!Y46,0)</f>
        <v>0</v>
      </c>
      <c r="AK47">
        <f>IF(AK$4=TRUE,'FeedStuffs Data'!Z46,0)</f>
        <v>0</v>
      </c>
      <c r="AL47">
        <f>IF(AL$4=TRUE,'FeedStuffs Data'!AA46,0)</f>
        <v>0</v>
      </c>
      <c r="AM47">
        <f>IF(AM$4=TRUE,'FeedStuffs Data'!AB46,0)</f>
        <v>0</v>
      </c>
      <c r="AN47">
        <f>IF(AN$4=TRUE,'FeedStuffs Data'!AC46,0)</f>
        <v>39.6</v>
      </c>
      <c r="AO47">
        <f>IF(AO$4=TRUE,'FeedStuffs Data'!AD46,0)</f>
        <v>35</v>
      </c>
      <c r="AP47">
        <f>IF(AP$4=TRUE,'FeedStuffs Data'!AE46,0)</f>
        <v>0</v>
      </c>
      <c r="AQ47">
        <f>IF(AQ$4=TRUE,'FeedStuffs Data'!AF46,0)</f>
        <v>0</v>
      </c>
      <c r="AR47">
        <f>IF(AR$4=TRUE,'FeedStuffs Data'!AG46,0)</f>
        <v>0</v>
      </c>
      <c r="AS47">
        <f>IF(AS$4=TRUE,'FeedStuffs Data'!AH46,0)</f>
        <v>300</v>
      </c>
      <c r="AT47">
        <f>IF(AT$4=TRUE,'FeedStuffs Data'!AI46,0)</f>
        <v>0</v>
      </c>
      <c r="AU47">
        <f>IF(AU$4=TRUE,'FeedStuffs Data'!AJ46,0)</f>
        <v>0</v>
      </c>
      <c r="AV47">
        <f>IF(AV$4=TRUE,'FeedStuffs Data'!AK46,0)</f>
        <v>0</v>
      </c>
      <c r="AW47">
        <f>IF(AW$4=TRUE,'FeedStuffs Data'!AL46,0)</f>
        <v>0</v>
      </c>
      <c r="AX47">
        <f>IF(AX$4=TRUE,'FeedStuffs Data'!AM46,0)</f>
        <v>0</v>
      </c>
      <c r="AY47">
        <f>IF(AY$4=TRUE,'FeedStuffs Data'!AN46,0)</f>
        <v>0</v>
      </c>
      <c r="AZ47">
        <f>IF(AZ$4=TRUE,'FeedStuffs Data'!AO46,0)</f>
        <v>0</v>
      </c>
      <c r="BA47">
        <f>IF(BA$4=TRUE,'FeedStuffs Data'!AP46,0)</f>
        <v>0</v>
      </c>
      <c r="BB47">
        <f>IF(BB$4=TRUE,'FeedStuffs Data'!AQ46,0)</f>
        <v>0</v>
      </c>
      <c r="BC47">
        <f>IF(BC$4=TRUE,'FeedStuffs Data'!AR46,0)</f>
        <v>0</v>
      </c>
      <c r="BD47">
        <f>IF(BD$4=TRUE,'FeedStuffs Data'!AS46,0)</f>
        <v>0</v>
      </c>
      <c r="BE47">
        <f>IF(BE$4=TRUE,'FeedStuffs Data'!AT46,0)</f>
        <v>0</v>
      </c>
      <c r="BF47">
        <f>IF(BF$4=TRUE,'FeedStuffs Data'!AU46,0)</f>
        <v>0</v>
      </c>
      <c r="BG47">
        <f>IF(BG$4=TRUE,'FeedStuffs Data'!AV46,0)</f>
        <v>0</v>
      </c>
      <c r="BH47">
        <f>IF(BH$4=TRUE,'FeedStuffs Data'!AW46,0)</f>
        <v>0</v>
      </c>
      <c r="BI47">
        <f>IF(BI$4=TRUE,'FeedStuffs Data'!AX46,0)</f>
        <v>0</v>
      </c>
      <c r="BJ47">
        <f>IF(BJ$4=TRUE,'FeedStuffs Data'!AY46,0)</f>
        <v>0</v>
      </c>
      <c r="BK47">
        <f>IF(BK$4=TRUE,'FeedStuffs Data'!AZ46,0)</f>
        <v>0</v>
      </c>
      <c r="BL47">
        <f>IF(BL$4=TRUE,'FeedStuffs Data'!BA46,0)</f>
        <v>0</v>
      </c>
      <c r="BM47">
        <f>IF(BM$4=TRUE,'FeedStuffs Data'!BB46,0)</f>
        <v>0</v>
      </c>
      <c r="BN47">
        <f>IF(BN$4=TRUE,'FeedStuffs Data'!BC46,0)</f>
        <v>0</v>
      </c>
      <c r="BO47">
        <f ca="1" t="shared" si="9"/>
        <v>0</v>
      </c>
      <c r="BP47" s="3">
        <f ca="1" t="shared" si="62"/>
        <v>0</v>
      </c>
      <c r="BQ47">
        <f>Solver!B106</f>
        <v>0</v>
      </c>
      <c r="BS47">
        <f t="shared" si="69"/>
        <v>1</v>
      </c>
      <c r="BT47">
        <f t="shared" si="10"/>
        <v>47</v>
      </c>
      <c r="BU47">
        <f t="shared" si="13"/>
        <v>-38</v>
      </c>
      <c r="BV47" t="b">
        <f ca="1" t="shared" si="63"/>
        <v>0</v>
      </c>
      <c r="CE47">
        <f t="shared" si="8"/>
        <v>0</v>
      </c>
      <c r="CF47">
        <f t="shared" si="8"/>
        <v>0</v>
      </c>
      <c r="CG47">
        <f t="shared" si="52"/>
        <v>0</v>
      </c>
      <c r="CH47">
        <f t="shared" si="53"/>
        <v>0</v>
      </c>
      <c r="CI47">
        <f t="shared" si="54"/>
        <v>0</v>
      </c>
      <c r="CJ47">
        <f t="shared" si="55"/>
        <v>0</v>
      </c>
      <c r="CK47">
        <f t="shared" si="56"/>
        <v>0</v>
      </c>
      <c r="CL47">
        <f t="shared" si="57"/>
        <v>0</v>
      </c>
      <c r="CM47">
        <f t="shared" si="58"/>
        <v>0</v>
      </c>
      <c r="CN47">
        <f t="shared" si="59"/>
        <v>0</v>
      </c>
      <c r="CO47">
        <f t="shared" si="60"/>
        <v>0</v>
      </c>
      <c r="CP47">
        <f t="shared" si="61"/>
        <v>0</v>
      </c>
      <c r="CQ47">
        <f t="shared" si="14"/>
        <v>0</v>
      </c>
      <c r="CR47">
        <f t="shared" si="15"/>
        <v>0</v>
      </c>
      <c r="CS47">
        <f t="shared" si="16"/>
        <v>0</v>
      </c>
      <c r="CT47">
        <f t="shared" si="17"/>
        <v>0</v>
      </c>
      <c r="CU47">
        <f t="shared" si="18"/>
        <v>0</v>
      </c>
      <c r="CV47">
        <f t="shared" si="19"/>
        <v>0</v>
      </c>
      <c r="CW47">
        <f t="shared" si="20"/>
        <v>0</v>
      </c>
      <c r="CX47">
        <f t="shared" si="21"/>
        <v>0</v>
      </c>
      <c r="CY47">
        <f t="shared" si="22"/>
        <v>0</v>
      </c>
      <c r="CZ47">
        <f t="shared" si="23"/>
        <v>0</v>
      </c>
      <c r="DA47">
        <f t="shared" si="24"/>
        <v>0</v>
      </c>
      <c r="DB47">
        <f t="shared" si="25"/>
        <v>0</v>
      </c>
      <c r="DC47">
        <f t="shared" si="26"/>
        <v>0</v>
      </c>
      <c r="DD47">
        <f t="shared" si="27"/>
        <v>0</v>
      </c>
      <c r="DE47">
        <f t="shared" si="28"/>
        <v>0</v>
      </c>
      <c r="DF47">
        <f t="shared" si="29"/>
        <v>0</v>
      </c>
      <c r="DG47">
        <f t="shared" si="30"/>
        <v>0</v>
      </c>
      <c r="DH47">
        <f t="shared" si="31"/>
        <v>0</v>
      </c>
      <c r="DI47">
        <f t="shared" si="32"/>
        <v>0</v>
      </c>
      <c r="DJ47">
        <f t="shared" si="33"/>
        <v>0</v>
      </c>
      <c r="DK47">
        <f t="shared" si="34"/>
        <v>0</v>
      </c>
      <c r="DL47">
        <f t="shared" si="35"/>
        <v>0</v>
      </c>
      <c r="DM47">
        <f t="shared" si="36"/>
        <v>0</v>
      </c>
      <c r="DN47">
        <f t="shared" si="37"/>
        <v>0</v>
      </c>
      <c r="DO47">
        <f t="shared" si="38"/>
        <v>0</v>
      </c>
      <c r="DP47">
        <f t="shared" si="39"/>
        <v>0</v>
      </c>
      <c r="DQ47">
        <f t="shared" si="40"/>
        <v>0</v>
      </c>
      <c r="DR47">
        <f t="shared" si="41"/>
        <v>0</v>
      </c>
      <c r="DS47">
        <f t="shared" si="42"/>
        <v>0</v>
      </c>
      <c r="DT47">
        <f t="shared" si="43"/>
        <v>0</v>
      </c>
      <c r="DU47">
        <f t="shared" si="44"/>
        <v>0</v>
      </c>
      <c r="DV47">
        <f t="shared" si="45"/>
        <v>0</v>
      </c>
      <c r="DW47">
        <f t="shared" si="46"/>
        <v>0</v>
      </c>
      <c r="DX47">
        <f t="shared" si="47"/>
        <v>0</v>
      </c>
      <c r="DY47">
        <f t="shared" si="48"/>
        <v>0</v>
      </c>
      <c r="DZ47">
        <f t="shared" si="49"/>
        <v>0</v>
      </c>
      <c r="EA47">
        <f t="shared" si="50"/>
        <v>0</v>
      </c>
    </row>
    <row r="48" spans="1:131" ht="12.75">
      <c r="A48" s="3">
        <f ca="1" t="shared" si="51"/>
      </c>
      <c r="B48" s="3">
        <f ca="1" t="shared" si="11"/>
      </c>
      <c r="C48" s="15">
        <f t="shared" si="64"/>
      </c>
      <c r="D48">
        <f ca="1" t="shared" si="12"/>
      </c>
      <c r="G48" s="7" t="s">
        <v>38</v>
      </c>
      <c r="K48" s="4">
        <f>Solver!G55</f>
        <v>0.1</v>
      </c>
      <c r="L48" s="9">
        <f>IF(Solver!K55=TRUE,"*","")</f>
      </c>
      <c r="M48" s="17">
        <f>Solver!L55</f>
        <v>0</v>
      </c>
      <c r="N48" s="4"/>
      <c r="O48" s="4">
        <f t="shared" si="68"/>
        <v>0.07089309902344242</v>
      </c>
      <c r="Q48">
        <f>IF(Q$4=TRUE,'FeedStuffs Data'!F47,0)</f>
        <v>0</v>
      </c>
      <c r="R48">
        <f>IF(R$4=TRUE,'FeedStuffs Data'!G47,0)</f>
        <v>0</v>
      </c>
      <c r="S48">
        <f>IF(S$4=TRUE,'FeedStuffs Data'!H47,0)</f>
        <v>0</v>
      </c>
      <c r="T48">
        <f>IF(T$4=TRUE,'FeedStuffs Data'!I47,0)</f>
        <v>0</v>
      </c>
      <c r="U48">
        <f>IF(U$4=TRUE,'FeedStuffs Data'!J47,0)</f>
        <v>0</v>
      </c>
      <c r="V48">
        <f>IF(V$4=TRUE,'FeedStuffs Data'!K47,0)</f>
        <v>0</v>
      </c>
      <c r="W48">
        <f>IF(W$4=TRUE,'FeedStuffs Data'!L47,0)</f>
        <v>0</v>
      </c>
      <c r="X48">
        <f>IF(X$4=TRUE,'FeedStuffs Data'!M47,0)</f>
        <v>0</v>
      </c>
      <c r="Y48">
        <f>IF(Y$4=TRUE,'FeedStuffs Data'!N47,0)</f>
        <v>0</v>
      </c>
      <c r="Z48">
        <f>IF(Z$4=TRUE,'FeedStuffs Data'!O47,0)</f>
        <v>0</v>
      </c>
      <c r="AA48">
        <f>IF(AA$4=TRUE,'FeedStuffs Data'!P47,0)</f>
        <v>0</v>
      </c>
      <c r="AB48">
        <f>IF(AB$4=TRUE,'FeedStuffs Data'!Q47,0)</f>
        <v>0</v>
      </c>
      <c r="AC48">
        <f>IF(AC$4=TRUE,'FeedStuffs Data'!R47,0)</f>
        <v>0</v>
      </c>
      <c r="AD48">
        <f>IF(AD$4=TRUE,'FeedStuffs Data'!S47,0)</f>
        <v>0</v>
      </c>
      <c r="AE48">
        <f>IF(AE$4=TRUE,'FeedStuffs Data'!T47,0)</f>
        <v>0.14</v>
      </c>
      <c r="AF48">
        <f>IF(AF$4=TRUE,'FeedStuffs Data'!U47,0)</f>
        <v>0</v>
      </c>
      <c r="AG48">
        <f>IF(AG$4=TRUE,'FeedStuffs Data'!V47,0)</f>
        <v>0</v>
      </c>
      <c r="AH48">
        <f>IF(AH$4=TRUE,'FeedStuffs Data'!W47,0)</f>
        <v>0</v>
      </c>
      <c r="AI48">
        <f>IF(AI$4=TRUE,'FeedStuffs Data'!X47,0)</f>
        <v>0</v>
      </c>
      <c r="AJ48">
        <f>IF(AJ$4=TRUE,'FeedStuffs Data'!Y47,0)</f>
        <v>0</v>
      </c>
      <c r="AK48">
        <f>IF(AK$4=TRUE,'FeedStuffs Data'!Z47,0)</f>
        <v>0</v>
      </c>
      <c r="AL48">
        <f>IF(AL$4=TRUE,'FeedStuffs Data'!AA47,0)</f>
        <v>0</v>
      </c>
      <c r="AM48">
        <f>IF(AM$4=TRUE,'FeedStuffs Data'!AB47,0)</f>
        <v>0</v>
      </c>
      <c r="AN48">
        <f>IF(AN$4=TRUE,'FeedStuffs Data'!AC47,0)</f>
        <v>0.12</v>
      </c>
      <c r="AO48">
        <f>IF(AO$4=TRUE,'FeedStuffs Data'!AD47,0)</f>
        <v>0.51</v>
      </c>
      <c r="AP48">
        <f>IF(AP$4=TRUE,'FeedStuffs Data'!AE47,0)</f>
        <v>0</v>
      </c>
      <c r="AQ48">
        <f>IF(AQ$4=TRUE,'FeedStuffs Data'!AF47,0)</f>
        <v>0</v>
      </c>
      <c r="AR48">
        <f>IF(AR$4=TRUE,'FeedStuffs Data'!AG47,0)</f>
        <v>0</v>
      </c>
      <c r="AS48">
        <f>IF(AS$4=TRUE,'FeedStuffs Data'!AH47,0)</f>
        <v>0</v>
      </c>
      <c r="AT48">
        <f>IF(AT$4=TRUE,'FeedStuffs Data'!AI47,0)</f>
        <v>0</v>
      </c>
      <c r="AU48">
        <f>IF(AU$4=TRUE,'FeedStuffs Data'!AJ47,0)</f>
        <v>0</v>
      </c>
      <c r="AV48">
        <f>IF(AV$4=TRUE,'FeedStuffs Data'!AK47,0)</f>
        <v>0</v>
      </c>
      <c r="AW48">
        <f>IF(AW$4=TRUE,'FeedStuffs Data'!AL47,0)</f>
        <v>0</v>
      </c>
      <c r="AX48">
        <f>IF(AX$4=TRUE,'FeedStuffs Data'!AM47,0)</f>
        <v>0</v>
      </c>
      <c r="AY48">
        <f>IF(AY$4=TRUE,'FeedStuffs Data'!AN47,0)</f>
        <v>0</v>
      </c>
      <c r="AZ48">
        <f>IF(AZ$4=TRUE,'FeedStuffs Data'!AO47,0)</f>
        <v>0</v>
      </c>
      <c r="BA48">
        <f>IF(BA$4=TRUE,'FeedStuffs Data'!AP47,0)</f>
        <v>0</v>
      </c>
      <c r="BB48">
        <f>IF(BB$4=TRUE,'FeedStuffs Data'!AQ47,0)</f>
        <v>0</v>
      </c>
      <c r="BC48">
        <f>IF(BC$4=TRUE,'FeedStuffs Data'!AR47,0)</f>
        <v>0</v>
      </c>
      <c r="BD48">
        <f>IF(BD$4=TRUE,'FeedStuffs Data'!AS47,0)</f>
        <v>0</v>
      </c>
      <c r="BE48">
        <f>IF(BE$4=TRUE,'FeedStuffs Data'!AT47,0)</f>
        <v>0</v>
      </c>
      <c r="BF48">
        <f>IF(BF$4=TRUE,'FeedStuffs Data'!AU47,0)</f>
        <v>0</v>
      </c>
      <c r="BG48">
        <f>IF(BG$4=TRUE,'FeedStuffs Data'!AV47,0)</f>
        <v>0</v>
      </c>
      <c r="BH48">
        <f>IF(BH$4=TRUE,'FeedStuffs Data'!AW47,0)</f>
        <v>0</v>
      </c>
      <c r="BI48">
        <f>IF(BI$4=TRUE,'FeedStuffs Data'!AX47,0)</f>
        <v>0</v>
      </c>
      <c r="BJ48">
        <f>IF(BJ$4=TRUE,'FeedStuffs Data'!AY47,0)</f>
        <v>0</v>
      </c>
      <c r="BK48">
        <f>IF(BK$4=TRUE,'FeedStuffs Data'!AZ47,0)</f>
        <v>0</v>
      </c>
      <c r="BL48">
        <f>IF(BL$4=TRUE,'FeedStuffs Data'!BA47,0)</f>
        <v>0</v>
      </c>
      <c r="BM48">
        <f>IF(BM$4=TRUE,'FeedStuffs Data'!BB47,0)</f>
        <v>0</v>
      </c>
      <c r="BN48">
        <f>IF(BN$4=TRUE,'FeedStuffs Data'!BC47,0)</f>
        <v>0</v>
      </c>
      <c r="BO48">
        <f ca="1" t="shared" si="9"/>
        <v>0</v>
      </c>
      <c r="BP48" s="3">
        <f ca="1" t="shared" si="62"/>
        <v>0</v>
      </c>
      <c r="BQ48">
        <f>Solver!B107</f>
        <v>0</v>
      </c>
      <c r="BS48">
        <f t="shared" si="69"/>
        <v>1</v>
      </c>
      <c r="BT48">
        <f t="shared" si="10"/>
        <v>48</v>
      </c>
      <c r="BU48">
        <f t="shared" si="13"/>
        <v>-39</v>
      </c>
      <c r="BV48" t="b">
        <f ca="1" t="shared" si="63"/>
        <v>0</v>
      </c>
      <c r="CE48">
        <f t="shared" si="8"/>
        <v>0</v>
      </c>
      <c r="CF48">
        <f t="shared" si="8"/>
        <v>0</v>
      </c>
      <c r="CG48">
        <f t="shared" si="52"/>
        <v>0</v>
      </c>
      <c r="CH48">
        <f t="shared" si="53"/>
        <v>0</v>
      </c>
      <c r="CI48">
        <f t="shared" si="54"/>
        <v>0</v>
      </c>
      <c r="CJ48">
        <f t="shared" si="55"/>
        <v>0</v>
      </c>
      <c r="CK48">
        <f t="shared" si="56"/>
        <v>0</v>
      </c>
      <c r="CL48">
        <f t="shared" si="57"/>
        <v>0</v>
      </c>
      <c r="CM48">
        <f t="shared" si="58"/>
        <v>0</v>
      </c>
      <c r="CN48">
        <f t="shared" si="59"/>
        <v>0</v>
      </c>
      <c r="CO48">
        <f t="shared" si="60"/>
        <v>0</v>
      </c>
      <c r="CP48">
        <f t="shared" si="61"/>
        <v>0</v>
      </c>
      <c r="CQ48">
        <f t="shared" si="14"/>
        <v>0</v>
      </c>
      <c r="CR48">
        <f t="shared" si="15"/>
        <v>0</v>
      </c>
      <c r="CS48">
        <f t="shared" si="16"/>
        <v>0</v>
      </c>
      <c r="CT48">
        <f t="shared" si="17"/>
        <v>0</v>
      </c>
      <c r="CU48">
        <f t="shared" si="18"/>
        <v>0</v>
      </c>
      <c r="CV48">
        <f t="shared" si="19"/>
        <v>0</v>
      </c>
      <c r="CW48">
        <f t="shared" si="20"/>
        <v>0</v>
      </c>
      <c r="CX48">
        <f t="shared" si="21"/>
        <v>0</v>
      </c>
      <c r="CY48">
        <f t="shared" si="22"/>
        <v>0</v>
      </c>
      <c r="CZ48">
        <f t="shared" si="23"/>
        <v>0</v>
      </c>
      <c r="DA48">
        <f t="shared" si="24"/>
        <v>0</v>
      </c>
      <c r="DB48">
        <f t="shared" si="25"/>
        <v>0</v>
      </c>
      <c r="DC48">
        <f t="shared" si="26"/>
        <v>0</v>
      </c>
      <c r="DD48">
        <f t="shared" si="27"/>
        <v>0</v>
      </c>
      <c r="DE48">
        <f t="shared" si="28"/>
        <v>0</v>
      </c>
      <c r="DF48">
        <f t="shared" si="29"/>
        <v>0</v>
      </c>
      <c r="DG48">
        <f t="shared" si="30"/>
        <v>0</v>
      </c>
      <c r="DH48">
        <f t="shared" si="31"/>
        <v>0</v>
      </c>
      <c r="DI48">
        <f t="shared" si="32"/>
        <v>0</v>
      </c>
      <c r="DJ48">
        <f t="shared" si="33"/>
        <v>0</v>
      </c>
      <c r="DK48">
        <f t="shared" si="34"/>
        <v>0</v>
      </c>
      <c r="DL48">
        <f t="shared" si="35"/>
        <v>0</v>
      </c>
      <c r="DM48">
        <f t="shared" si="36"/>
        <v>0</v>
      </c>
      <c r="DN48">
        <f t="shared" si="37"/>
        <v>0</v>
      </c>
      <c r="DO48">
        <f t="shared" si="38"/>
        <v>0</v>
      </c>
      <c r="DP48">
        <f t="shared" si="39"/>
        <v>0</v>
      </c>
      <c r="DQ48">
        <f t="shared" si="40"/>
        <v>0</v>
      </c>
      <c r="DR48">
        <f t="shared" si="41"/>
        <v>0</v>
      </c>
      <c r="DS48">
        <f t="shared" si="42"/>
        <v>0</v>
      </c>
      <c r="DT48">
        <f t="shared" si="43"/>
        <v>0</v>
      </c>
      <c r="DU48">
        <f t="shared" si="44"/>
        <v>0</v>
      </c>
      <c r="DV48">
        <f t="shared" si="45"/>
        <v>0</v>
      </c>
      <c r="DW48">
        <f t="shared" si="46"/>
        <v>0</v>
      </c>
      <c r="DX48">
        <f t="shared" si="47"/>
        <v>0</v>
      </c>
      <c r="DY48">
        <f t="shared" si="48"/>
        <v>0</v>
      </c>
      <c r="DZ48">
        <f t="shared" si="49"/>
        <v>0</v>
      </c>
      <c r="EA48">
        <f t="shared" si="50"/>
        <v>0</v>
      </c>
    </row>
    <row r="49" spans="7:131" ht="12.75">
      <c r="G49" s="7" t="s">
        <v>39</v>
      </c>
      <c r="K49" s="4">
        <f>Solver!G56</f>
        <v>30</v>
      </c>
      <c r="L49" s="9">
        <f>IF(Solver!K56=TRUE,"*","")</f>
      </c>
      <c r="M49" s="17">
        <f>Solver!L56</f>
        <v>0</v>
      </c>
      <c r="N49" s="4"/>
      <c r="O49" s="4">
        <f t="shared" si="68"/>
        <v>34.773177023911714</v>
      </c>
      <c r="Q49">
        <f>IF(Q$4=TRUE,'FeedStuffs Data'!F48,0)</f>
        <v>0</v>
      </c>
      <c r="R49">
        <f>IF(R$4=TRUE,'FeedStuffs Data'!G48,0)</f>
        <v>0</v>
      </c>
      <c r="S49">
        <f>IF(S$4=TRUE,'FeedStuffs Data'!H48,0)</f>
        <v>0</v>
      </c>
      <c r="T49">
        <f>IF(T$4=TRUE,'FeedStuffs Data'!I48,0)</f>
        <v>0</v>
      </c>
      <c r="U49">
        <f>IF(U$4=TRUE,'FeedStuffs Data'!J48,0)</f>
        <v>40.7</v>
      </c>
      <c r="V49">
        <f>IF(V$4=TRUE,'FeedStuffs Data'!K48,0)</f>
        <v>0</v>
      </c>
      <c r="W49">
        <f>IF(W$4=TRUE,'FeedStuffs Data'!L48,0)</f>
        <v>0</v>
      </c>
      <c r="X49">
        <f>IF(X$4=TRUE,'FeedStuffs Data'!M48,0)</f>
        <v>0</v>
      </c>
      <c r="Y49">
        <f>IF(Y$4=TRUE,'FeedStuffs Data'!N48,0)</f>
        <v>0</v>
      </c>
      <c r="Z49">
        <f>IF(Z$4=TRUE,'FeedStuffs Data'!O48,0)</f>
        <v>0</v>
      </c>
      <c r="AA49">
        <f>IF(AA$4=TRUE,'FeedStuffs Data'!P48,0)</f>
        <v>0</v>
      </c>
      <c r="AB49">
        <f>IF(AB$4=TRUE,'FeedStuffs Data'!Q48,0)</f>
        <v>0</v>
      </c>
      <c r="AC49">
        <f>IF(AC$4=TRUE,'FeedStuffs Data'!R48,0)</f>
        <v>0</v>
      </c>
      <c r="AD49">
        <f>IF(AD$4=TRUE,'FeedStuffs Data'!S48,0)</f>
        <v>0</v>
      </c>
      <c r="AE49">
        <f>IF(AE$4=TRUE,'FeedStuffs Data'!T48,0)</f>
        <v>24.2</v>
      </c>
      <c r="AF49">
        <f>IF(AF$4=TRUE,'FeedStuffs Data'!U48,0)</f>
        <v>0</v>
      </c>
      <c r="AG49">
        <f>IF(AG$4=TRUE,'FeedStuffs Data'!V48,0)</f>
        <v>17.7</v>
      </c>
      <c r="AH49">
        <f>IF(AH$4=TRUE,'FeedStuffs Data'!W48,0)</f>
        <v>37.7</v>
      </c>
      <c r="AI49">
        <f>IF(AI$4=TRUE,'FeedStuffs Data'!X48,0)</f>
        <v>0</v>
      </c>
      <c r="AJ49">
        <f>IF(AJ$4=TRUE,'FeedStuffs Data'!Y48,0)</f>
        <v>0</v>
      </c>
      <c r="AK49">
        <f>IF(AK$4=TRUE,'FeedStuffs Data'!Z48,0)</f>
        <v>0</v>
      </c>
      <c r="AL49">
        <f>IF(AL$4=TRUE,'FeedStuffs Data'!AA48,0)</f>
        <v>0</v>
      </c>
      <c r="AM49">
        <f>IF(AM$4=TRUE,'FeedStuffs Data'!AB48,0)</f>
        <v>0</v>
      </c>
      <c r="AN49">
        <f>IF(AN$4=TRUE,'FeedStuffs Data'!AC48,0)</f>
        <v>61.8</v>
      </c>
      <c r="AO49">
        <f>IF(AO$4=TRUE,'FeedStuffs Data'!AD48,0)</f>
        <v>57</v>
      </c>
      <c r="AP49">
        <f>IF(AP$4=TRUE,'FeedStuffs Data'!AE48,0)</f>
        <v>0</v>
      </c>
      <c r="AQ49">
        <f>IF(AQ$4=TRUE,'FeedStuffs Data'!AF48,0)</f>
        <v>0</v>
      </c>
      <c r="AR49">
        <f>IF(AR$4=TRUE,'FeedStuffs Data'!AG48,0)</f>
        <v>0</v>
      </c>
      <c r="AS49">
        <f>IF(AS$4=TRUE,'FeedStuffs Data'!AH48,0)</f>
        <v>100</v>
      </c>
      <c r="AT49">
        <f>IF(AT$4=TRUE,'FeedStuffs Data'!AI48,0)</f>
        <v>0</v>
      </c>
      <c r="AU49">
        <f>IF(AU$4=TRUE,'FeedStuffs Data'!AJ48,0)</f>
        <v>0</v>
      </c>
      <c r="AV49">
        <f>IF(AV$4=TRUE,'FeedStuffs Data'!AK48,0)</f>
        <v>0</v>
      </c>
      <c r="AW49">
        <f>IF(AW$4=TRUE,'FeedStuffs Data'!AL48,0)</f>
        <v>0</v>
      </c>
      <c r="AX49">
        <f>IF(AX$4=TRUE,'FeedStuffs Data'!AM48,0)</f>
        <v>0</v>
      </c>
      <c r="AY49">
        <f>IF(AY$4=TRUE,'FeedStuffs Data'!AN48,0)</f>
        <v>0</v>
      </c>
      <c r="AZ49">
        <f>IF(AZ$4=TRUE,'FeedStuffs Data'!AO48,0)</f>
        <v>0</v>
      </c>
      <c r="BA49">
        <f>IF(BA$4=TRUE,'FeedStuffs Data'!AP48,0)</f>
        <v>0</v>
      </c>
      <c r="BB49">
        <f>IF(BB$4=TRUE,'FeedStuffs Data'!AQ48,0)</f>
        <v>0</v>
      </c>
      <c r="BC49">
        <f>IF(BC$4=TRUE,'FeedStuffs Data'!AR48,0)</f>
        <v>0</v>
      </c>
      <c r="BD49">
        <f>IF(BD$4=TRUE,'FeedStuffs Data'!AS48,0)</f>
        <v>0</v>
      </c>
      <c r="BE49">
        <f>IF(BE$4=TRUE,'FeedStuffs Data'!AT48,0)</f>
        <v>0</v>
      </c>
      <c r="BF49">
        <f>IF(BF$4=TRUE,'FeedStuffs Data'!AU48,0)</f>
        <v>0</v>
      </c>
      <c r="BG49">
        <f>IF(BG$4=TRUE,'FeedStuffs Data'!AV48,0)</f>
        <v>0</v>
      </c>
      <c r="BH49">
        <f>IF(BH$4=TRUE,'FeedStuffs Data'!AW48,0)</f>
        <v>0</v>
      </c>
      <c r="BI49">
        <f>IF(BI$4=TRUE,'FeedStuffs Data'!AX48,0)</f>
        <v>0</v>
      </c>
      <c r="BJ49">
        <f>IF(BJ$4=TRUE,'FeedStuffs Data'!AY48,0)</f>
        <v>0</v>
      </c>
      <c r="BK49">
        <f>IF(BK$4=TRUE,'FeedStuffs Data'!AZ48,0)</f>
        <v>0</v>
      </c>
      <c r="BL49">
        <f>IF(BL$4=TRUE,'FeedStuffs Data'!BA48,0)</f>
        <v>0</v>
      </c>
      <c r="BM49">
        <f>IF(BM$4=TRUE,'FeedStuffs Data'!BB48,0)</f>
        <v>0</v>
      </c>
      <c r="BN49">
        <f>IF(BN$4=TRUE,'FeedStuffs Data'!BC48,0)</f>
        <v>0</v>
      </c>
      <c r="BO49">
        <f ca="1" t="shared" si="9"/>
        <v>0</v>
      </c>
      <c r="BP49" s="3">
        <f ca="1" t="shared" si="62"/>
        <v>0</v>
      </c>
      <c r="BQ49">
        <f>Solver!B108</f>
        <v>0</v>
      </c>
      <c r="BS49">
        <f t="shared" si="69"/>
        <v>1</v>
      </c>
      <c r="BT49">
        <f t="shared" si="10"/>
        <v>49</v>
      </c>
      <c r="BU49">
        <f t="shared" si="13"/>
        <v>-40</v>
      </c>
      <c r="BV49" t="b">
        <f ca="1" t="shared" si="63"/>
        <v>0</v>
      </c>
      <c r="CE49">
        <f t="shared" si="8"/>
        <v>0</v>
      </c>
      <c r="CF49">
        <f t="shared" si="8"/>
        <v>0</v>
      </c>
      <c r="CG49">
        <f t="shared" si="52"/>
        <v>0</v>
      </c>
      <c r="CH49">
        <f t="shared" si="53"/>
        <v>0</v>
      </c>
      <c r="CI49">
        <f t="shared" si="54"/>
        <v>0</v>
      </c>
      <c r="CJ49">
        <f t="shared" si="55"/>
        <v>0</v>
      </c>
      <c r="CK49">
        <f t="shared" si="56"/>
        <v>0</v>
      </c>
      <c r="CL49">
        <f t="shared" si="57"/>
        <v>0</v>
      </c>
      <c r="CM49">
        <f t="shared" si="58"/>
        <v>0</v>
      </c>
      <c r="CN49">
        <f t="shared" si="59"/>
        <v>0</v>
      </c>
      <c r="CO49">
        <f t="shared" si="60"/>
        <v>0</v>
      </c>
      <c r="CP49">
        <f t="shared" si="61"/>
        <v>0</v>
      </c>
      <c r="CQ49">
        <f t="shared" si="14"/>
        <v>0</v>
      </c>
      <c r="CR49">
        <f t="shared" si="15"/>
        <v>0</v>
      </c>
      <c r="CS49">
        <f t="shared" si="16"/>
        <v>0</v>
      </c>
      <c r="CT49">
        <f t="shared" si="17"/>
        <v>0</v>
      </c>
      <c r="CU49">
        <f t="shared" si="18"/>
        <v>0</v>
      </c>
      <c r="CV49">
        <f t="shared" si="19"/>
        <v>0</v>
      </c>
      <c r="CW49">
        <f t="shared" si="20"/>
        <v>0</v>
      </c>
      <c r="CX49">
        <f t="shared" si="21"/>
        <v>0</v>
      </c>
      <c r="CY49">
        <f t="shared" si="22"/>
        <v>0</v>
      </c>
      <c r="CZ49">
        <f t="shared" si="23"/>
        <v>0</v>
      </c>
      <c r="DA49">
        <f t="shared" si="24"/>
        <v>0</v>
      </c>
      <c r="DB49">
        <f t="shared" si="25"/>
        <v>0</v>
      </c>
      <c r="DC49">
        <f t="shared" si="26"/>
        <v>0</v>
      </c>
      <c r="DD49">
        <f t="shared" si="27"/>
        <v>0</v>
      </c>
      <c r="DE49">
        <f t="shared" si="28"/>
        <v>0</v>
      </c>
      <c r="DF49">
        <f t="shared" si="29"/>
        <v>0</v>
      </c>
      <c r="DG49">
        <f t="shared" si="30"/>
        <v>0</v>
      </c>
      <c r="DH49">
        <f t="shared" si="31"/>
        <v>0</v>
      </c>
      <c r="DI49">
        <f t="shared" si="32"/>
        <v>0</v>
      </c>
      <c r="DJ49">
        <f t="shared" si="33"/>
        <v>0</v>
      </c>
      <c r="DK49">
        <f t="shared" si="34"/>
        <v>0</v>
      </c>
      <c r="DL49">
        <f t="shared" si="35"/>
        <v>0</v>
      </c>
      <c r="DM49">
        <f t="shared" si="36"/>
        <v>0</v>
      </c>
      <c r="DN49">
        <f t="shared" si="37"/>
        <v>0</v>
      </c>
      <c r="DO49">
        <f t="shared" si="38"/>
        <v>0</v>
      </c>
      <c r="DP49">
        <f t="shared" si="39"/>
        <v>0</v>
      </c>
      <c r="DQ49">
        <f t="shared" si="40"/>
        <v>0</v>
      </c>
      <c r="DR49">
        <f t="shared" si="41"/>
        <v>0</v>
      </c>
      <c r="DS49">
        <f t="shared" si="42"/>
        <v>0</v>
      </c>
      <c r="DT49">
        <f t="shared" si="43"/>
        <v>0</v>
      </c>
      <c r="DU49">
        <f t="shared" si="44"/>
        <v>0</v>
      </c>
      <c r="DV49">
        <f t="shared" si="45"/>
        <v>0</v>
      </c>
      <c r="DW49">
        <f t="shared" si="46"/>
        <v>0</v>
      </c>
      <c r="DX49">
        <f t="shared" si="47"/>
        <v>0</v>
      </c>
      <c r="DY49">
        <f t="shared" si="48"/>
        <v>0</v>
      </c>
      <c r="DZ49">
        <f t="shared" si="49"/>
        <v>0</v>
      </c>
      <c r="EA49">
        <f t="shared" si="50"/>
        <v>0</v>
      </c>
    </row>
    <row r="50" spans="6:131" ht="12.75">
      <c r="F50" s="1" t="s">
        <v>7</v>
      </c>
      <c r="G50" s="7"/>
      <c r="K50" s="11"/>
      <c r="L50" s="9">
        <f>IF(Solver!K57=TRUE,"*","")</f>
      </c>
      <c r="M50" s="17"/>
      <c r="N50" s="4"/>
      <c r="O50" s="4"/>
      <c r="BO50">
        <f ca="1" t="shared" si="9"/>
        <v>0</v>
      </c>
      <c r="BP50" s="3">
        <f ca="1" t="shared" si="62"/>
        <v>0</v>
      </c>
      <c r="BQ50">
        <f>Solver!B109</f>
        <v>0</v>
      </c>
      <c r="BS50">
        <f t="shared" si="69"/>
        <v>1</v>
      </c>
      <c r="BT50">
        <f t="shared" si="10"/>
        <v>50</v>
      </c>
      <c r="BU50">
        <f t="shared" si="13"/>
        <v>-41</v>
      </c>
      <c r="BV50" t="b">
        <f ca="1" t="shared" si="63"/>
        <v>0</v>
      </c>
      <c r="CE50">
        <f t="shared" si="8"/>
        <v>0</v>
      </c>
      <c r="CF50">
        <f t="shared" si="8"/>
        <v>0</v>
      </c>
      <c r="CG50">
        <f t="shared" si="52"/>
        <v>0</v>
      </c>
      <c r="CH50">
        <f t="shared" si="53"/>
        <v>0</v>
      </c>
      <c r="CI50">
        <f t="shared" si="54"/>
        <v>0</v>
      </c>
      <c r="CJ50">
        <f t="shared" si="55"/>
        <v>0</v>
      </c>
      <c r="CK50">
        <f t="shared" si="56"/>
        <v>0</v>
      </c>
      <c r="CL50">
        <f t="shared" si="57"/>
        <v>0</v>
      </c>
      <c r="CM50">
        <f t="shared" si="58"/>
        <v>0</v>
      </c>
      <c r="CN50">
        <f t="shared" si="59"/>
        <v>0</v>
      </c>
      <c r="CO50">
        <f t="shared" si="60"/>
        <v>0</v>
      </c>
      <c r="CP50">
        <f t="shared" si="61"/>
        <v>0</v>
      </c>
      <c r="CQ50">
        <f t="shared" si="14"/>
        <v>0</v>
      </c>
      <c r="CR50">
        <f t="shared" si="15"/>
        <v>0</v>
      </c>
      <c r="CS50">
        <f t="shared" si="16"/>
        <v>0</v>
      </c>
      <c r="CT50">
        <f t="shared" si="17"/>
        <v>0</v>
      </c>
      <c r="CU50">
        <f t="shared" si="18"/>
        <v>0</v>
      </c>
      <c r="CV50">
        <f t="shared" si="19"/>
        <v>0</v>
      </c>
      <c r="CW50">
        <f t="shared" si="20"/>
        <v>0</v>
      </c>
      <c r="CX50">
        <f t="shared" si="21"/>
        <v>0</v>
      </c>
      <c r="CY50">
        <f t="shared" si="22"/>
        <v>0</v>
      </c>
      <c r="CZ50">
        <f t="shared" si="23"/>
        <v>0</v>
      </c>
      <c r="DA50">
        <f t="shared" si="24"/>
        <v>0</v>
      </c>
      <c r="DB50">
        <f t="shared" si="25"/>
        <v>0</v>
      </c>
      <c r="DC50">
        <f t="shared" si="26"/>
        <v>0</v>
      </c>
      <c r="DD50">
        <f t="shared" si="27"/>
        <v>0</v>
      </c>
      <c r="DE50">
        <f t="shared" si="28"/>
        <v>0</v>
      </c>
      <c r="DF50">
        <f t="shared" si="29"/>
        <v>0</v>
      </c>
      <c r="DG50">
        <f t="shared" si="30"/>
        <v>0</v>
      </c>
      <c r="DH50">
        <f t="shared" si="31"/>
        <v>0</v>
      </c>
      <c r="DI50">
        <f t="shared" si="32"/>
        <v>0</v>
      </c>
      <c r="DJ50">
        <f t="shared" si="33"/>
        <v>0</v>
      </c>
      <c r="DK50">
        <f t="shared" si="34"/>
        <v>0</v>
      </c>
      <c r="DL50">
        <f t="shared" si="35"/>
        <v>0</v>
      </c>
      <c r="DM50">
        <f t="shared" si="36"/>
        <v>0</v>
      </c>
      <c r="DN50">
        <f t="shared" si="37"/>
        <v>0</v>
      </c>
      <c r="DO50">
        <f t="shared" si="38"/>
        <v>0</v>
      </c>
      <c r="DP50">
        <f t="shared" si="39"/>
        <v>0</v>
      </c>
      <c r="DQ50">
        <f t="shared" si="40"/>
        <v>0</v>
      </c>
      <c r="DR50">
        <f t="shared" si="41"/>
        <v>0</v>
      </c>
      <c r="DS50">
        <f t="shared" si="42"/>
        <v>0</v>
      </c>
      <c r="DT50">
        <f t="shared" si="43"/>
        <v>0</v>
      </c>
      <c r="DU50">
        <f t="shared" si="44"/>
        <v>0</v>
      </c>
      <c r="DV50">
        <f t="shared" si="45"/>
        <v>0</v>
      </c>
      <c r="DW50">
        <f t="shared" si="46"/>
        <v>0</v>
      </c>
      <c r="DX50">
        <f t="shared" si="47"/>
        <v>0</v>
      </c>
      <c r="DY50">
        <f t="shared" si="48"/>
        <v>0</v>
      </c>
      <c r="DZ50">
        <f t="shared" si="49"/>
        <v>0</v>
      </c>
      <c r="EA50">
        <f t="shared" si="50"/>
        <v>0</v>
      </c>
    </row>
    <row r="51" spans="7:131" ht="12.75">
      <c r="G51" t="s">
        <v>40</v>
      </c>
      <c r="K51" s="4">
        <f>Solver!G58</f>
        <v>0</v>
      </c>
      <c r="L51" s="9">
        <f>IF(Solver!K58=TRUE,"*","")</f>
      </c>
      <c r="M51" s="17">
        <f>Solver!L58</f>
        <v>0</v>
      </c>
      <c r="N51" s="4"/>
      <c r="O51" s="4">
        <f>SUMPRODUCT(Q$1:BN$1,Q51:BN51)</f>
        <v>89.01053505362192</v>
      </c>
      <c r="Q51">
        <f>IF(Q$4=TRUE,'FeedStuffs Data'!F50,0)</f>
        <v>0</v>
      </c>
      <c r="R51">
        <f>IF(R$4=TRUE,'FeedStuffs Data'!G50,0)</f>
        <v>0</v>
      </c>
      <c r="S51">
        <f>IF(S$4=TRUE,'FeedStuffs Data'!H50,0)</f>
        <v>0</v>
      </c>
      <c r="T51">
        <f>IF(T$4=TRUE,'FeedStuffs Data'!I50,0)</f>
        <v>0</v>
      </c>
      <c r="U51">
        <f>IF(U$4=TRUE,'FeedStuffs Data'!J50,0)</f>
        <v>155</v>
      </c>
      <c r="V51">
        <f>IF(V$4=TRUE,'FeedStuffs Data'!K50,0)</f>
        <v>0</v>
      </c>
      <c r="W51">
        <f>IF(W$4=TRUE,'FeedStuffs Data'!L50,0)</f>
        <v>0</v>
      </c>
      <c r="X51">
        <f>IF(X$4=TRUE,'FeedStuffs Data'!M50,0)</f>
        <v>0</v>
      </c>
      <c r="Y51">
        <f>IF(Y$4=TRUE,'FeedStuffs Data'!N50,0)</f>
        <v>0</v>
      </c>
      <c r="Z51">
        <f>IF(Z$4=TRUE,'FeedStuffs Data'!O50,0)</f>
        <v>0</v>
      </c>
      <c r="AA51">
        <f>IF(AA$4=TRUE,'FeedStuffs Data'!P50,0)</f>
        <v>0</v>
      </c>
      <c r="AB51">
        <f>IF(AB$4=TRUE,'FeedStuffs Data'!Q50,0)</f>
        <v>0</v>
      </c>
      <c r="AC51">
        <f>IF(AC$4=TRUE,'FeedStuffs Data'!R50,0)</f>
        <v>0</v>
      </c>
      <c r="AD51">
        <f>IF(AD$4=TRUE,'FeedStuffs Data'!S50,0)</f>
        <v>0</v>
      </c>
      <c r="AE51">
        <f>IF(AE$4=TRUE,'FeedStuffs Data'!T50,0)</f>
        <v>1</v>
      </c>
      <c r="AF51">
        <f>IF(AF$4=TRUE,'FeedStuffs Data'!U50,0)</f>
        <v>0</v>
      </c>
      <c r="AG51">
        <f>IF(AG$4=TRUE,'FeedStuffs Data'!V50,0)</f>
        <v>18</v>
      </c>
      <c r="AH51">
        <f>IF(AH$4=TRUE,'FeedStuffs Data'!W50,0)</f>
        <v>0</v>
      </c>
      <c r="AI51">
        <f>IF(AI$4=TRUE,'FeedStuffs Data'!X50,0)</f>
        <v>0</v>
      </c>
      <c r="AJ51">
        <f>IF(AJ$4=TRUE,'FeedStuffs Data'!Y50,0)</f>
        <v>0</v>
      </c>
      <c r="AK51">
        <f>IF(AK$4=TRUE,'FeedStuffs Data'!Z50,0)</f>
        <v>0</v>
      </c>
      <c r="AL51">
        <f>IF(AL$4=TRUE,'FeedStuffs Data'!AA50,0)</f>
        <v>0</v>
      </c>
      <c r="AM51">
        <f>IF(AM$4=TRUE,'FeedStuffs Data'!AB50,0)</f>
        <v>0</v>
      </c>
      <c r="AN51">
        <f>IF(AN$4=TRUE,'FeedStuffs Data'!AC50,0)</f>
        <v>1.6</v>
      </c>
      <c r="AO51">
        <f>IF(AO$4=TRUE,'FeedStuffs Data'!AD50,0)</f>
        <v>0</v>
      </c>
      <c r="AP51">
        <f>IF(AP$4=TRUE,'FeedStuffs Data'!AE50,0)</f>
        <v>0</v>
      </c>
      <c r="AQ51">
        <f>IF(AQ$4=TRUE,'FeedStuffs Data'!AF50,0)</f>
        <v>0</v>
      </c>
      <c r="AR51">
        <f>IF(AR$4=TRUE,'FeedStuffs Data'!AG50,0)</f>
        <v>0</v>
      </c>
      <c r="AS51">
        <f>IF(AS$4=TRUE,'FeedStuffs Data'!AH50,0)</f>
        <v>0</v>
      </c>
      <c r="AT51">
        <f>IF(AT$4=TRUE,'FeedStuffs Data'!AI50,0)</f>
        <v>0</v>
      </c>
      <c r="AU51">
        <f>IF(AU$4=TRUE,'FeedStuffs Data'!AJ50,0)</f>
        <v>0</v>
      </c>
      <c r="AV51">
        <f>IF(AV$4=TRUE,'FeedStuffs Data'!AK50,0)</f>
        <v>0</v>
      </c>
      <c r="AW51">
        <f>IF(AW$4=TRUE,'FeedStuffs Data'!AL50,0)</f>
        <v>0</v>
      </c>
      <c r="AX51">
        <f>IF(AX$4=TRUE,'FeedStuffs Data'!AM50,0)</f>
        <v>0</v>
      </c>
      <c r="AY51">
        <f>IF(AY$4=TRUE,'FeedStuffs Data'!AN50,0)</f>
        <v>0</v>
      </c>
      <c r="AZ51">
        <f>IF(AZ$4=TRUE,'FeedStuffs Data'!AO50,0)</f>
        <v>0</v>
      </c>
      <c r="BA51">
        <f>IF(BA$4=TRUE,'FeedStuffs Data'!AP50,0)</f>
        <v>0</v>
      </c>
      <c r="BB51">
        <f>IF(BB$4=TRUE,'FeedStuffs Data'!AQ50,0)</f>
        <v>0</v>
      </c>
      <c r="BC51">
        <f>IF(BC$4=TRUE,'FeedStuffs Data'!AR50,0)</f>
        <v>0</v>
      </c>
      <c r="BD51">
        <f>IF(BD$4=TRUE,'FeedStuffs Data'!AS50,0)</f>
        <v>0</v>
      </c>
      <c r="BE51">
        <f>IF(BE$4=TRUE,'FeedStuffs Data'!AT50,0)</f>
        <v>0</v>
      </c>
      <c r="BF51">
        <f>IF(BF$4=TRUE,'FeedStuffs Data'!AU50,0)</f>
        <v>0</v>
      </c>
      <c r="BG51">
        <f>IF(BG$4=TRUE,'FeedStuffs Data'!AV50,0)</f>
        <v>0</v>
      </c>
      <c r="BH51">
        <f>IF(BH$4=TRUE,'FeedStuffs Data'!AW50,0)</f>
        <v>0</v>
      </c>
      <c r="BI51">
        <f>IF(BI$4=TRUE,'FeedStuffs Data'!AX50,0)</f>
        <v>0</v>
      </c>
      <c r="BJ51">
        <f>IF(BJ$4=TRUE,'FeedStuffs Data'!AY50,0)</f>
        <v>0</v>
      </c>
      <c r="BK51">
        <f>IF(BK$4=TRUE,'FeedStuffs Data'!AZ50,0)</f>
        <v>0</v>
      </c>
      <c r="BL51">
        <f>IF(BL$4=TRUE,'FeedStuffs Data'!BA50,0)</f>
        <v>0</v>
      </c>
      <c r="BM51">
        <f>IF(BM$4=TRUE,'FeedStuffs Data'!BB50,0)</f>
        <v>0</v>
      </c>
      <c r="BN51">
        <f>IF(BN$4=TRUE,'FeedStuffs Data'!BC50,0)</f>
        <v>0</v>
      </c>
      <c r="BO51">
        <f ca="1" t="shared" si="9"/>
        <v>0</v>
      </c>
      <c r="BP51" s="3">
        <f ca="1" t="shared" si="62"/>
        <v>0</v>
      </c>
      <c r="BQ51">
        <f>Solver!B110</f>
        <v>0</v>
      </c>
      <c r="BS51">
        <f t="shared" si="69"/>
        <v>1</v>
      </c>
      <c r="BT51">
        <f t="shared" si="10"/>
        <v>51</v>
      </c>
      <c r="BU51">
        <f t="shared" si="13"/>
        <v>-42</v>
      </c>
      <c r="BV51" t="b">
        <f ca="1" t="shared" si="63"/>
        <v>0</v>
      </c>
      <c r="CE51">
        <f t="shared" si="8"/>
        <v>0</v>
      </c>
      <c r="CF51">
        <f t="shared" si="8"/>
        <v>0</v>
      </c>
      <c r="CG51">
        <f t="shared" si="52"/>
        <v>0</v>
      </c>
      <c r="CH51">
        <f t="shared" si="53"/>
        <v>0</v>
      </c>
      <c r="CI51">
        <f t="shared" si="54"/>
        <v>0</v>
      </c>
      <c r="CJ51">
        <f t="shared" si="55"/>
        <v>0</v>
      </c>
      <c r="CK51">
        <f t="shared" si="56"/>
        <v>0</v>
      </c>
      <c r="CL51">
        <f t="shared" si="57"/>
        <v>0</v>
      </c>
      <c r="CM51">
        <f t="shared" si="58"/>
        <v>0</v>
      </c>
      <c r="CN51">
        <f t="shared" si="59"/>
        <v>0</v>
      </c>
      <c r="CO51">
        <f t="shared" si="60"/>
        <v>0</v>
      </c>
      <c r="CP51">
        <f t="shared" si="61"/>
        <v>0</v>
      </c>
      <c r="CQ51">
        <f t="shared" si="14"/>
        <v>0</v>
      </c>
      <c r="CR51">
        <f t="shared" si="15"/>
        <v>0</v>
      </c>
      <c r="CS51">
        <f t="shared" si="16"/>
        <v>0</v>
      </c>
      <c r="CT51">
        <f t="shared" si="17"/>
        <v>0</v>
      </c>
      <c r="CU51">
        <f t="shared" si="18"/>
        <v>0</v>
      </c>
      <c r="CV51">
        <f t="shared" si="19"/>
        <v>0</v>
      </c>
      <c r="CW51">
        <f t="shared" si="20"/>
        <v>0</v>
      </c>
      <c r="CX51">
        <f t="shared" si="21"/>
        <v>0</v>
      </c>
      <c r="CY51">
        <f t="shared" si="22"/>
        <v>0</v>
      </c>
      <c r="CZ51">
        <f t="shared" si="23"/>
        <v>0</v>
      </c>
      <c r="DA51">
        <f t="shared" si="24"/>
        <v>0</v>
      </c>
      <c r="DB51">
        <f t="shared" si="25"/>
        <v>0</v>
      </c>
      <c r="DC51">
        <f t="shared" si="26"/>
        <v>0</v>
      </c>
      <c r="DD51">
        <f t="shared" si="27"/>
        <v>0</v>
      </c>
      <c r="DE51">
        <f t="shared" si="28"/>
        <v>0</v>
      </c>
      <c r="DF51">
        <f t="shared" si="29"/>
        <v>0</v>
      </c>
      <c r="DG51">
        <f t="shared" si="30"/>
        <v>0</v>
      </c>
      <c r="DH51">
        <f t="shared" si="31"/>
        <v>0</v>
      </c>
      <c r="DI51">
        <f t="shared" si="32"/>
        <v>0</v>
      </c>
      <c r="DJ51">
        <f t="shared" si="33"/>
        <v>0</v>
      </c>
      <c r="DK51">
        <f t="shared" si="34"/>
        <v>0</v>
      </c>
      <c r="DL51">
        <f t="shared" si="35"/>
        <v>0</v>
      </c>
      <c r="DM51">
        <f t="shared" si="36"/>
        <v>0</v>
      </c>
      <c r="DN51">
        <f t="shared" si="37"/>
        <v>0</v>
      </c>
      <c r="DO51">
        <f t="shared" si="38"/>
        <v>0</v>
      </c>
      <c r="DP51">
        <f t="shared" si="39"/>
        <v>0</v>
      </c>
      <c r="DQ51">
        <f t="shared" si="40"/>
        <v>0</v>
      </c>
      <c r="DR51">
        <f t="shared" si="41"/>
        <v>0</v>
      </c>
      <c r="DS51">
        <f t="shared" si="42"/>
        <v>0</v>
      </c>
      <c r="DT51">
        <f t="shared" si="43"/>
        <v>0</v>
      </c>
      <c r="DU51">
        <f t="shared" si="44"/>
        <v>0</v>
      </c>
      <c r="DV51">
        <f t="shared" si="45"/>
        <v>0</v>
      </c>
      <c r="DW51">
        <f t="shared" si="46"/>
        <v>0</v>
      </c>
      <c r="DX51">
        <f t="shared" si="47"/>
        <v>0</v>
      </c>
      <c r="DY51">
        <f t="shared" si="48"/>
        <v>0</v>
      </c>
      <c r="DZ51">
        <f t="shared" si="49"/>
        <v>0</v>
      </c>
      <c r="EA51">
        <f t="shared" si="50"/>
        <v>0</v>
      </c>
    </row>
    <row r="52" spans="7:131" ht="12.75">
      <c r="G52" s="48" t="s">
        <v>150</v>
      </c>
      <c r="K52" s="4" t="str">
        <f>Solver!G59</f>
        <v>None</v>
      </c>
      <c r="L52" s="9">
        <f>IF(Solver!K59=TRUE,"*","")</f>
      </c>
      <c r="M52" s="17">
        <f>Solver!L59</f>
        <v>0</v>
      </c>
      <c r="N52" s="4"/>
      <c r="O52" s="15">
        <v>0</v>
      </c>
      <c r="Q52">
        <f>IF(Q$4=TRUE,'FeedStuffs Data'!F51,0)</f>
        <v>0</v>
      </c>
      <c r="R52">
        <f>IF(R$4=TRUE,'FeedStuffs Data'!G51,0)</f>
        <v>0</v>
      </c>
      <c r="S52">
        <f>IF(S$4=TRUE,'FeedStuffs Data'!H51,0)</f>
        <v>0</v>
      </c>
      <c r="T52">
        <f>IF(T$4=TRUE,'FeedStuffs Data'!I51,0)</f>
        <v>0</v>
      </c>
      <c r="U52">
        <f>IF(U$4=TRUE,'FeedStuffs Data'!J51,0)</f>
        <v>0</v>
      </c>
      <c r="V52">
        <f>IF(V$4=TRUE,'FeedStuffs Data'!K51,0)</f>
        <v>0</v>
      </c>
      <c r="W52">
        <f>IF(W$4=TRUE,'FeedStuffs Data'!L51,0)</f>
        <v>0</v>
      </c>
      <c r="X52">
        <f>IF(X$4=TRUE,'FeedStuffs Data'!M51,0)</f>
        <v>0</v>
      </c>
      <c r="Y52">
        <f>IF(Y$4=TRUE,'FeedStuffs Data'!N51,0)</f>
        <v>0</v>
      </c>
      <c r="Z52">
        <f>IF(Z$4=TRUE,'FeedStuffs Data'!O51,0)</f>
        <v>0</v>
      </c>
      <c r="AA52">
        <f>IF(AA$4=TRUE,'FeedStuffs Data'!P51,0)</f>
        <v>0</v>
      </c>
      <c r="AB52">
        <f>IF(AB$4=TRUE,'FeedStuffs Data'!Q51,0)</f>
        <v>0</v>
      </c>
      <c r="AC52">
        <f>IF(AC$4=TRUE,'FeedStuffs Data'!R51,0)</f>
        <v>0</v>
      </c>
      <c r="AD52">
        <f>IF(AD$4=TRUE,'FeedStuffs Data'!S51,0)</f>
        <v>0</v>
      </c>
      <c r="AE52">
        <f>IF(AE$4=TRUE,'FeedStuffs Data'!T51,0)</f>
        <v>0</v>
      </c>
      <c r="AF52">
        <f>IF(AF$4=TRUE,'FeedStuffs Data'!U51,0)</f>
        <v>0</v>
      </c>
      <c r="AG52">
        <f>IF(AG$4=TRUE,'FeedStuffs Data'!V51,0)</f>
        <v>0.1</v>
      </c>
      <c r="AH52">
        <f>IF(AH$4=TRUE,'FeedStuffs Data'!W51,0)</f>
        <v>0</v>
      </c>
      <c r="AI52">
        <f>IF(AI$4=TRUE,'FeedStuffs Data'!X51,0)</f>
        <v>0</v>
      </c>
      <c r="AJ52">
        <f>IF(AJ$4=TRUE,'FeedStuffs Data'!Y51,0)</f>
        <v>0</v>
      </c>
      <c r="AK52">
        <f>IF(AK$4=TRUE,'FeedStuffs Data'!Z51,0)</f>
        <v>0</v>
      </c>
      <c r="AL52">
        <f>IF(AL$4=TRUE,'FeedStuffs Data'!AA51,0)</f>
        <v>0</v>
      </c>
      <c r="AM52">
        <f>IF(AM$4=TRUE,'FeedStuffs Data'!AB51,0)</f>
        <v>0</v>
      </c>
      <c r="AN52">
        <f>IF(AN$4=TRUE,'FeedStuffs Data'!AC51,0)</f>
        <v>0</v>
      </c>
      <c r="AO52">
        <f>IF(AO$4=TRUE,'FeedStuffs Data'!AD51,0)</f>
        <v>0</v>
      </c>
      <c r="AP52">
        <f>IF(AP$4=TRUE,'FeedStuffs Data'!AE51,0)</f>
        <v>0</v>
      </c>
      <c r="AQ52">
        <f>IF(AQ$4=TRUE,'FeedStuffs Data'!AF51,0)</f>
        <v>0</v>
      </c>
      <c r="AR52">
        <f>IF(AR$4=TRUE,'FeedStuffs Data'!AG51,0)</f>
        <v>0</v>
      </c>
      <c r="AS52">
        <f>IF(AS$4=TRUE,'FeedStuffs Data'!AH51,0)</f>
        <v>0</v>
      </c>
      <c r="AT52">
        <f>IF(AT$4=TRUE,'FeedStuffs Data'!AI51,0)</f>
        <v>0</v>
      </c>
      <c r="AU52">
        <f>IF(AU$4=TRUE,'FeedStuffs Data'!AJ51,0)</f>
        <v>0</v>
      </c>
      <c r="AV52">
        <f>IF(AV$4=TRUE,'FeedStuffs Data'!AK51,0)</f>
        <v>0</v>
      </c>
      <c r="AW52">
        <f>IF(AW$4=TRUE,'FeedStuffs Data'!AL51,0)</f>
        <v>0</v>
      </c>
      <c r="AX52">
        <f>IF(AX$4=TRUE,'FeedStuffs Data'!AM51,0)</f>
        <v>0</v>
      </c>
      <c r="AY52">
        <f>IF(AY$4=TRUE,'FeedStuffs Data'!AN51,0)</f>
        <v>0</v>
      </c>
      <c r="AZ52">
        <f>IF(AZ$4=TRUE,'FeedStuffs Data'!AO51,0)</f>
        <v>0</v>
      </c>
      <c r="BA52">
        <f>IF(BA$4=TRUE,'FeedStuffs Data'!AP51,0)</f>
        <v>0</v>
      </c>
      <c r="BB52">
        <f>IF(BB$4=TRUE,'FeedStuffs Data'!AQ51,0)</f>
        <v>0</v>
      </c>
      <c r="BC52">
        <f>IF(BC$4=TRUE,'FeedStuffs Data'!AR51,0)</f>
        <v>0</v>
      </c>
      <c r="BD52">
        <f>IF(BD$4=TRUE,'FeedStuffs Data'!AS51,0)</f>
        <v>0</v>
      </c>
      <c r="BE52">
        <f>IF(BE$4=TRUE,'FeedStuffs Data'!AT51,0)</f>
        <v>0</v>
      </c>
      <c r="BF52">
        <f>IF(BF$4=TRUE,'FeedStuffs Data'!AU51,0)</f>
        <v>0</v>
      </c>
      <c r="BG52">
        <f>IF(BG$4=TRUE,'FeedStuffs Data'!AV51,0)</f>
        <v>0</v>
      </c>
      <c r="BH52">
        <f>IF(BH$4=TRUE,'FeedStuffs Data'!AW51,0)</f>
        <v>0</v>
      </c>
      <c r="BI52">
        <f>IF(BI$4=TRUE,'FeedStuffs Data'!AX51,0)</f>
        <v>0</v>
      </c>
      <c r="BJ52">
        <f>IF(BJ$4=TRUE,'FeedStuffs Data'!AY51,0)</f>
        <v>0</v>
      </c>
      <c r="BK52">
        <f>IF(BK$4=TRUE,'FeedStuffs Data'!AZ51,0)</f>
        <v>0</v>
      </c>
      <c r="BL52">
        <f>IF(BL$4=TRUE,'FeedStuffs Data'!BA51,0)</f>
        <v>0</v>
      </c>
      <c r="BM52">
        <f>IF(BM$4=TRUE,'FeedStuffs Data'!BB51,0)</f>
        <v>0</v>
      </c>
      <c r="BN52">
        <f>IF(BN$4=TRUE,'FeedStuffs Data'!BC51,0)</f>
        <v>0</v>
      </c>
      <c r="BO52">
        <f ca="1" t="shared" si="9"/>
        <v>0</v>
      </c>
      <c r="BP52" s="3">
        <f ca="1" t="shared" si="62"/>
        <v>0</v>
      </c>
      <c r="BQ52">
        <f>Solver!B111</f>
        <v>0</v>
      </c>
      <c r="BS52">
        <f t="shared" si="69"/>
        <v>1</v>
      </c>
      <c r="BT52">
        <f t="shared" si="10"/>
        <v>52</v>
      </c>
      <c r="BU52">
        <f t="shared" si="13"/>
        <v>-43</v>
      </c>
      <c r="BV52" t="b">
        <f ca="1" t="shared" si="63"/>
        <v>0</v>
      </c>
      <c r="CE52">
        <f t="shared" si="8"/>
        <v>0</v>
      </c>
      <c r="CF52">
        <f t="shared" si="8"/>
        <v>0</v>
      </c>
      <c r="CG52">
        <f t="shared" si="52"/>
        <v>0</v>
      </c>
      <c r="CH52">
        <f t="shared" si="53"/>
        <v>0</v>
      </c>
      <c r="CI52">
        <f t="shared" si="54"/>
        <v>0</v>
      </c>
      <c r="CJ52">
        <f t="shared" si="55"/>
        <v>0</v>
      </c>
      <c r="CK52">
        <f t="shared" si="56"/>
        <v>0</v>
      </c>
      <c r="CL52">
        <f t="shared" si="57"/>
        <v>0</v>
      </c>
      <c r="CM52">
        <f t="shared" si="58"/>
        <v>0</v>
      </c>
      <c r="CN52">
        <f t="shared" si="59"/>
        <v>0</v>
      </c>
      <c r="CO52">
        <f t="shared" si="60"/>
        <v>0</v>
      </c>
      <c r="CP52">
        <f t="shared" si="61"/>
        <v>0</v>
      </c>
      <c r="CQ52">
        <f t="shared" si="14"/>
        <v>0</v>
      </c>
      <c r="CR52">
        <f t="shared" si="15"/>
        <v>0</v>
      </c>
      <c r="CS52">
        <f t="shared" si="16"/>
        <v>0</v>
      </c>
      <c r="CT52">
        <f t="shared" si="17"/>
        <v>0</v>
      </c>
      <c r="CU52">
        <f t="shared" si="18"/>
        <v>0</v>
      </c>
      <c r="CV52">
        <f t="shared" si="19"/>
        <v>0</v>
      </c>
      <c r="CW52">
        <f t="shared" si="20"/>
        <v>0</v>
      </c>
      <c r="CX52">
        <f t="shared" si="21"/>
        <v>0</v>
      </c>
      <c r="CY52">
        <f t="shared" si="22"/>
        <v>0</v>
      </c>
      <c r="CZ52">
        <f t="shared" si="23"/>
        <v>0</v>
      </c>
      <c r="DA52">
        <f t="shared" si="24"/>
        <v>0</v>
      </c>
      <c r="DB52">
        <f t="shared" si="25"/>
        <v>0</v>
      </c>
      <c r="DC52">
        <f t="shared" si="26"/>
        <v>0</v>
      </c>
      <c r="DD52">
        <f t="shared" si="27"/>
        <v>0</v>
      </c>
      <c r="DE52">
        <f t="shared" si="28"/>
        <v>0</v>
      </c>
      <c r="DF52">
        <f t="shared" si="29"/>
        <v>0</v>
      </c>
      <c r="DG52">
        <f t="shared" si="30"/>
        <v>0</v>
      </c>
      <c r="DH52">
        <f t="shared" si="31"/>
        <v>0</v>
      </c>
      <c r="DI52">
        <f t="shared" si="32"/>
        <v>0</v>
      </c>
      <c r="DJ52">
        <f t="shared" si="33"/>
        <v>0</v>
      </c>
      <c r="DK52">
        <f t="shared" si="34"/>
        <v>0</v>
      </c>
      <c r="DL52">
        <f t="shared" si="35"/>
        <v>0</v>
      </c>
      <c r="DM52">
        <f t="shared" si="36"/>
        <v>0</v>
      </c>
      <c r="DN52">
        <f t="shared" si="37"/>
        <v>0</v>
      </c>
      <c r="DO52">
        <f t="shared" si="38"/>
        <v>0</v>
      </c>
      <c r="DP52">
        <f t="shared" si="39"/>
        <v>0</v>
      </c>
      <c r="DQ52">
        <f t="shared" si="40"/>
        <v>0</v>
      </c>
      <c r="DR52">
        <f t="shared" si="41"/>
        <v>0</v>
      </c>
      <c r="DS52">
        <f t="shared" si="42"/>
        <v>0</v>
      </c>
      <c r="DT52">
        <f t="shared" si="43"/>
        <v>0</v>
      </c>
      <c r="DU52">
        <f t="shared" si="44"/>
        <v>0</v>
      </c>
      <c r="DV52">
        <f t="shared" si="45"/>
        <v>0</v>
      </c>
      <c r="DW52">
        <f t="shared" si="46"/>
        <v>0</v>
      </c>
      <c r="DX52">
        <f t="shared" si="47"/>
        <v>0</v>
      </c>
      <c r="DY52">
        <f t="shared" si="48"/>
        <v>0</v>
      </c>
      <c r="DZ52">
        <f t="shared" si="49"/>
        <v>0</v>
      </c>
      <c r="EA52">
        <f t="shared" si="50"/>
        <v>0</v>
      </c>
    </row>
    <row r="53" spans="7:131" ht="12.75">
      <c r="G53" s="48" t="s">
        <v>151</v>
      </c>
      <c r="K53" s="4" t="str">
        <f>Solver!G60</f>
        <v>None</v>
      </c>
      <c r="L53" s="9">
        <f>IF(Solver!K60=TRUE,"*","")</f>
      </c>
      <c r="M53" s="17">
        <f>Solver!L60</f>
        <v>0</v>
      </c>
      <c r="O53">
        <v>0</v>
      </c>
      <c r="Q53">
        <f>IF(Q$4=TRUE,'FeedStuffs Data'!F52,0)</f>
        <v>0</v>
      </c>
      <c r="R53">
        <f>IF(R$4=TRUE,'FeedStuffs Data'!G52,0)</f>
        <v>0</v>
      </c>
      <c r="S53">
        <f>IF(S$4=TRUE,'FeedStuffs Data'!H52,0)</f>
        <v>0</v>
      </c>
      <c r="T53">
        <f>IF(T$4=TRUE,'FeedStuffs Data'!I52,0)</f>
        <v>0</v>
      </c>
      <c r="U53">
        <f>IF(U$4=TRUE,'FeedStuffs Data'!J52,0)</f>
        <v>0</v>
      </c>
      <c r="V53">
        <f>IF(V$4=TRUE,'FeedStuffs Data'!K52,0)</f>
        <v>0</v>
      </c>
      <c r="W53">
        <f>IF(W$4=TRUE,'FeedStuffs Data'!L52,0)</f>
        <v>0</v>
      </c>
      <c r="X53">
        <f>IF(X$4=TRUE,'FeedStuffs Data'!M52,0)</f>
        <v>0</v>
      </c>
      <c r="Y53">
        <f>IF(Y$4=TRUE,'FeedStuffs Data'!N52,0)</f>
        <v>0</v>
      </c>
      <c r="Z53">
        <f>IF(Z$4=TRUE,'FeedStuffs Data'!O52,0)</f>
        <v>0</v>
      </c>
      <c r="AA53">
        <f>IF(AA$4=TRUE,'FeedStuffs Data'!P52,0)</f>
        <v>0</v>
      </c>
      <c r="AB53">
        <f>IF(AB$4=TRUE,'FeedStuffs Data'!Q52,0)</f>
        <v>0</v>
      </c>
      <c r="AC53">
        <f>IF(AC$4=TRUE,'FeedStuffs Data'!R52,0)</f>
        <v>0</v>
      </c>
      <c r="AD53">
        <f>IF(AD$4=TRUE,'FeedStuffs Data'!S52,0)</f>
        <v>0</v>
      </c>
      <c r="AE53">
        <f>IF(AE$4=TRUE,'FeedStuffs Data'!T52,0)</f>
        <v>25</v>
      </c>
      <c r="AF53">
        <f>IF(AF$4=TRUE,'FeedStuffs Data'!U52,0)</f>
        <v>0</v>
      </c>
      <c r="AG53">
        <f>IF(AG$4=TRUE,'FeedStuffs Data'!V52,0)</f>
        <v>0</v>
      </c>
      <c r="AH53">
        <f>IF(AH$4=TRUE,'FeedStuffs Data'!W52,0)</f>
        <v>0</v>
      </c>
      <c r="AI53">
        <f>IF(AI$4=TRUE,'FeedStuffs Data'!X52,0)</f>
        <v>0</v>
      </c>
      <c r="AJ53">
        <f>IF(AJ$4=TRUE,'FeedStuffs Data'!Y52,0)</f>
        <v>0</v>
      </c>
      <c r="AK53">
        <f>IF(AK$4=TRUE,'FeedStuffs Data'!Z52,0)</f>
        <v>0</v>
      </c>
      <c r="AL53">
        <f>IF(AL$4=TRUE,'FeedStuffs Data'!AA52,0)</f>
        <v>0</v>
      </c>
      <c r="AM53">
        <f>IF(AM$4=TRUE,'FeedStuffs Data'!AB52,0)</f>
        <v>0</v>
      </c>
      <c r="AN53">
        <f>IF(AN$4=TRUE,'FeedStuffs Data'!AC52,0)</f>
        <v>36.6</v>
      </c>
      <c r="AO53">
        <f>IF(AO$4=TRUE,'FeedStuffs Data'!AD52,0)</f>
        <v>0</v>
      </c>
      <c r="AP53">
        <f>IF(AP$4=TRUE,'FeedStuffs Data'!AE52,0)</f>
        <v>0</v>
      </c>
      <c r="AQ53">
        <f>IF(AQ$4=TRUE,'FeedStuffs Data'!AF52,0)</f>
        <v>0</v>
      </c>
      <c r="AR53">
        <f>IF(AR$4=TRUE,'FeedStuffs Data'!AG52,0)</f>
        <v>0</v>
      </c>
      <c r="AS53">
        <f>IF(AS$4=TRUE,'FeedStuffs Data'!AH52,0)</f>
        <v>0</v>
      </c>
      <c r="AT53">
        <f>IF(AT$4=TRUE,'FeedStuffs Data'!AI52,0)</f>
        <v>0</v>
      </c>
      <c r="AU53">
        <f>IF(AU$4=TRUE,'FeedStuffs Data'!AJ52,0)</f>
        <v>0</v>
      </c>
      <c r="AV53">
        <f>IF(AV$4=TRUE,'FeedStuffs Data'!AK52,0)</f>
        <v>0</v>
      </c>
      <c r="AW53">
        <f>IF(AW$4=TRUE,'FeedStuffs Data'!AL52,0)</f>
        <v>0</v>
      </c>
      <c r="AX53">
        <f>IF(AX$4=TRUE,'FeedStuffs Data'!AM52,0)</f>
        <v>0</v>
      </c>
      <c r="AY53">
        <f>IF(AY$4=TRUE,'FeedStuffs Data'!AN52,0)</f>
        <v>0</v>
      </c>
      <c r="AZ53">
        <f>IF(AZ$4=TRUE,'FeedStuffs Data'!AO52,0)</f>
        <v>0</v>
      </c>
      <c r="BA53">
        <f>IF(BA$4=TRUE,'FeedStuffs Data'!AP52,0)</f>
        <v>0</v>
      </c>
      <c r="BB53">
        <f>IF(BB$4=TRUE,'FeedStuffs Data'!AQ52,0)</f>
        <v>0</v>
      </c>
      <c r="BC53">
        <f>IF(BC$4=TRUE,'FeedStuffs Data'!AR52,0)</f>
        <v>0</v>
      </c>
      <c r="BD53">
        <f>IF(BD$4=TRUE,'FeedStuffs Data'!AS52,0)</f>
        <v>0</v>
      </c>
      <c r="BE53">
        <f>IF(BE$4=TRUE,'FeedStuffs Data'!AT52,0)</f>
        <v>0</v>
      </c>
      <c r="BF53">
        <f>IF(BF$4=TRUE,'FeedStuffs Data'!AU52,0)</f>
        <v>0</v>
      </c>
      <c r="BG53">
        <f>IF(BG$4=TRUE,'FeedStuffs Data'!AV52,0)</f>
        <v>0</v>
      </c>
      <c r="BH53">
        <f>IF(BH$4=TRUE,'FeedStuffs Data'!AW52,0)</f>
        <v>0</v>
      </c>
      <c r="BI53">
        <f>IF(BI$4=TRUE,'FeedStuffs Data'!AX52,0)</f>
        <v>0</v>
      </c>
      <c r="BJ53">
        <f>IF(BJ$4=TRUE,'FeedStuffs Data'!AY52,0)</f>
        <v>0</v>
      </c>
      <c r="BK53">
        <f>IF(BK$4=TRUE,'FeedStuffs Data'!AZ52,0)</f>
        <v>0</v>
      </c>
      <c r="BL53">
        <f>IF(BL$4=TRUE,'FeedStuffs Data'!BA52,0)</f>
        <v>0</v>
      </c>
      <c r="BM53">
        <f>IF(BM$4=TRUE,'FeedStuffs Data'!BB52,0)</f>
        <v>0</v>
      </c>
      <c r="BN53">
        <f>IF(BN$4=TRUE,'FeedStuffs Data'!BC52,0)</f>
        <v>0</v>
      </c>
      <c r="BO53">
        <f ca="1" t="shared" si="9"/>
        <v>0</v>
      </c>
      <c r="BP53" s="3">
        <f ca="1">IF(INDIRECT(ADDRESS(2,COLUMN(Q49)+ROW(A49)-1))&gt;0.0001,INDIRECT(ADDRESS(2,COLUMN(Q49)+ROW(A49)-1))+0.000000001*ROW(A49),0)</f>
        <v>0</v>
      </c>
      <c r="BQ53">
        <f>Solver!B112</f>
        <v>0</v>
      </c>
      <c r="BS53">
        <f t="shared" si="69"/>
        <v>1</v>
      </c>
      <c r="BT53">
        <f t="shared" si="10"/>
        <v>53</v>
      </c>
      <c r="BU53">
        <f t="shared" si="13"/>
        <v>-44</v>
      </c>
      <c r="BV53" t="b">
        <f ca="1">IF(BU53&gt;0,INDIRECT(ADDRESS(2,COLUMN(CD49)+ROW(A49))))</f>
        <v>0</v>
      </c>
      <c r="CE53">
        <f t="shared" si="8"/>
        <v>0</v>
      </c>
      <c r="CF53">
        <f t="shared" si="8"/>
        <v>0</v>
      </c>
      <c r="CG53">
        <f t="shared" si="52"/>
        <v>0</v>
      </c>
      <c r="CH53">
        <f t="shared" si="53"/>
        <v>0</v>
      </c>
      <c r="CI53">
        <f t="shared" si="54"/>
        <v>0</v>
      </c>
      <c r="CJ53">
        <f t="shared" si="55"/>
        <v>0</v>
      </c>
      <c r="CK53">
        <f t="shared" si="56"/>
        <v>0</v>
      </c>
      <c r="CL53">
        <f t="shared" si="57"/>
        <v>0</v>
      </c>
      <c r="CM53">
        <f t="shared" si="58"/>
        <v>0</v>
      </c>
      <c r="CN53">
        <f t="shared" si="59"/>
        <v>0</v>
      </c>
      <c r="CO53">
        <f t="shared" si="60"/>
        <v>0</v>
      </c>
      <c r="CP53">
        <f t="shared" si="61"/>
        <v>0</v>
      </c>
      <c r="CQ53">
        <f t="shared" si="14"/>
        <v>0</v>
      </c>
      <c r="CR53">
        <f t="shared" si="15"/>
        <v>0</v>
      </c>
      <c r="CS53">
        <f t="shared" si="16"/>
        <v>0</v>
      </c>
      <c r="CT53">
        <f t="shared" si="17"/>
        <v>0</v>
      </c>
      <c r="CU53">
        <f t="shared" si="18"/>
        <v>0</v>
      </c>
      <c r="CV53">
        <f t="shared" si="19"/>
        <v>0</v>
      </c>
      <c r="CW53">
        <f t="shared" si="20"/>
        <v>0</v>
      </c>
      <c r="CX53">
        <f t="shared" si="21"/>
        <v>0</v>
      </c>
      <c r="CY53">
        <f t="shared" si="22"/>
        <v>0</v>
      </c>
      <c r="CZ53">
        <f t="shared" si="23"/>
        <v>0</v>
      </c>
      <c r="DA53">
        <f t="shared" si="24"/>
        <v>0</v>
      </c>
      <c r="DB53">
        <f t="shared" si="25"/>
        <v>0</v>
      </c>
      <c r="DC53">
        <f t="shared" si="26"/>
        <v>0</v>
      </c>
      <c r="DD53">
        <f t="shared" si="27"/>
        <v>0</v>
      </c>
      <c r="DE53">
        <f t="shared" si="28"/>
        <v>0</v>
      </c>
      <c r="DF53">
        <f t="shared" si="29"/>
        <v>0</v>
      </c>
      <c r="DG53">
        <f t="shared" si="30"/>
        <v>0</v>
      </c>
      <c r="DH53">
        <f t="shared" si="31"/>
        <v>0</v>
      </c>
      <c r="DI53">
        <f t="shared" si="32"/>
        <v>0</v>
      </c>
      <c r="DJ53">
        <f t="shared" si="33"/>
        <v>0</v>
      </c>
      <c r="DK53">
        <f t="shared" si="34"/>
        <v>0</v>
      </c>
      <c r="DL53">
        <f t="shared" si="35"/>
        <v>0</v>
      </c>
      <c r="DM53">
        <f t="shared" si="36"/>
        <v>0</v>
      </c>
      <c r="DN53">
        <f t="shared" si="37"/>
        <v>0</v>
      </c>
      <c r="DO53">
        <f t="shared" si="38"/>
        <v>0</v>
      </c>
      <c r="DP53">
        <f t="shared" si="39"/>
        <v>0</v>
      </c>
      <c r="DQ53">
        <f t="shared" si="40"/>
        <v>0</v>
      </c>
      <c r="DR53">
        <f t="shared" si="41"/>
        <v>0</v>
      </c>
      <c r="DS53">
        <f t="shared" si="42"/>
        <v>0</v>
      </c>
      <c r="DT53">
        <f t="shared" si="43"/>
        <v>0</v>
      </c>
      <c r="DU53">
        <f t="shared" si="44"/>
        <v>0</v>
      </c>
      <c r="DV53">
        <f t="shared" si="45"/>
        <v>0</v>
      </c>
      <c r="DW53">
        <f t="shared" si="46"/>
        <v>0</v>
      </c>
      <c r="DX53">
        <f t="shared" si="47"/>
        <v>0</v>
      </c>
      <c r="DY53">
        <f t="shared" si="48"/>
        <v>0</v>
      </c>
      <c r="DZ53">
        <f t="shared" si="49"/>
        <v>0</v>
      </c>
      <c r="EA53">
        <f t="shared" si="50"/>
        <v>0</v>
      </c>
    </row>
    <row r="54" spans="11:131" ht="12.75">
      <c r="K54" s="4"/>
      <c r="L54" s="4"/>
      <c r="M54" s="4"/>
      <c r="N54" s="4"/>
      <c r="O54" s="15"/>
      <c r="Q54" t="s">
        <v>21</v>
      </c>
      <c r="BO54">
        <f ca="1" t="shared" si="9"/>
        <v>0</v>
      </c>
      <c r="BP54" s="3">
        <f ca="1">IF(INDIRECT(ADDRESS(2,COLUMN(Q50)+ROW(A50)-1))&gt;0.0001,INDIRECT(ADDRESS(2,COLUMN(Q50)+ROW(A50)-1))+0.000000001*ROW(A50),0)</f>
        <v>0</v>
      </c>
      <c r="BQ54">
        <f>Solver!B113</f>
        <v>50</v>
      </c>
      <c r="BS54">
        <f t="shared" si="69"/>
        <v>1</v>
      </c>
      <c r="BT54">
        <f t="shared" si="10"/>
        <v>54</v>
      </c>
      <c r="BU54">
        <f t="shared" si="13"/>
        <v>-45</v>
      </c>
      <c r="BV54" t="b">
        <f ca="1">IF(BU54&gt;0,INDIRECT(ADDRESS(2,COLUMN(CD50)+ROW(A50))))</f>
        <v>0</v>
      </c>
      <c r="CE54">
        <f t="shared" si="8"/>
        <v>0</v>
      </c>
      <c r="CF54">
        <f t="shared" si="8"/>
        <v>0</v>
      </c>
      <c r="CG54">
        <f t="shared" si="52"/>
        <v>0</v>
      </c>
      <c r="CH54">
        <f t="shared" si="53"/>
        <v>0</v>
      </c>
      <c r="CI54">
        <f t="shared" si="54"/>
        <v>0</v>
      </c>
      <c r="CJ54">
        <f t="shared" si="55"/>
        <v>0</v>
      </c>
      <c r="CK54">
        <f t="shared" si="56"/>
        <v>0</v>
      </c>
      <c r="CL54">
        <f t="shared" si="57"/>
        <v>0</v>
      </c>
      <c r="CM54">
        <f t="shared" si="58"/>
        <v>0</v>
      </c>
      <c r="CN54">
        <f t="shared" si="59"/>
        <v>0</v>
      </c>
      <c r="CO54">
        <f t="shared" si="60"/>
        <v>0</v>
      </c>
      <c r="CP54">
        <f t="shared" si="61"/>
        <v>0</v>
      </c>
      <c r="CQ54">
        <f t="shared" si="14"/>
        <v>0</v>
      </c>
      <c r="CR54">
        <f t="shared" si="15"/>
        <v>0</v>
      </c>
      <c r="CS54">
        <f t="shared" si="16"/>
        <v>0</v>
      </c>
      <c r="CT54">
        <f t="shared" si="17"/>
        <v>0</v>
      </c>
      <c r="CU54">
        <f t="shared" si="18"/>
        <v>0</v>
      </c>
      <c r="CV54">
        <f t="shared" si="19"/>
        <v>0</v>
      </c>
      <c r="CW54">
        <f t="shared" si="20"/>
        <v>0</v>
      </c>
      <c r="CX54">
        <f t="shared" si="21"/>
        <v>0</v>
      </c>
      <c r="CY54">
        <f t="shared" si="22"/>
        <v>0</v>
      </c>
      <c r="CZ54">
        <f t="shared" si="23"/>
        <v>0</v>
      </c>
      <c r="DA54">
        <f t="shared" si="24"/>
        <v>0</v>
      </c>
      <c r="DB54">
        <f t="shared" si="25"/>
        <v>0</v>
      </c>
      <c r="DC54">
        <f t="shared" si="26"/>
        <v>0</v>
      </c>
      <c r="DD54">
        <f t="shared" si="27"/>
        <v>0</v>
      </c>
      <c r="DE54">
        <f t="shared" si="28"/>
        <v>0</v>
      </c>
      <c r="DF54">
        <f t="shared" si="29"/>
        <v>0</v>
      </c>
      <c r="DG54">
        <f t="shared" si="30"/>
        <v>0</v>
      </c>
      <c r="DH54">
        <f t="shared" si="31"/>
        <v>0</v>
      </c>
      <c r="DI54">
        <f t="shared" si="32"/>
        <v>0</v>
      </c>
      <c r="DJ54">
        <f t="shared" si="33"/>
        <v>0</v>
      </c>
      <c r="DK54">
        <f t="shared" si="34"/>
        <v>0</v>
      </c>
      <c r="DL54">
        <f t="shared" si="35"/>
        <v>0</v>
      </c>
      <c r="DM54">
        <f t="shared" si="36"/>
        <v>0</v>
      </c>
      <c r="DN54">
        <f t="shared" si="37"/>
        <v>0</v>
      </c>
      <c r="DO54">
        <f t="shared" si="38"/>
        <v>0</v>
      </c>
      <c r="DP54">
        <f t="shared" si="39"/>
        <v>0</v>
      </c>
      <c r="DQ54">
        <f t="shared" si="40"/>
        <v>0</v>
      </c>
      <c r="DR54">
        <f t="shared" si="41"/>
        <v>0</v>
      </c>
      <c r="DS54">
        <f t="shared" si="42"/>
        <v>0</v>
      </c>
      <c r="DT54">
        <f t="shared" si="43"/>
        <v>0</v>
      </c>
      <c r="DU54">
        <f t="shared" si="44"/>
        <v>0</v>
      </c>
      <c r="DV54">
        <f t="shared" si="45"/>
        <v>0</v>
      </c>
      <c r="DW54">
        <f t="shared" si="46"/>
        <v>0</v>
      </c>
      <c r="DX54">
        <f t="shared" si="47"/>
        <v>0</v>
      </c>
      <c r="DY54">
        <f t="shared" si="48"/>
        <v>0</v>
      </c>
      <c r="DZ54">
        <f t="shared" si="49"/>
        <v>0</v>
      </c>
      <c r="EA54">
        <f t="shared" si="50"/>
        <v>0</v>
      </c>
    </row>
    <row r="55" spans="11:66" ht="12.75">
      <c r="K55" s="4"/>
      <c r="L55" s="1" t="s">
        <v>86</v>
      </c>
      <c r="M55" s="4"/>
      <c r="N55" s="4"/>
      <c r="O55" s="15"/>
      <c r="Q55" s="2">
        <f ca="1">IF(Q4=TRUE,INDIRECT(ADDRESS(63+COLUMN(A1),8,,,"Solver")),0)</f>
        <v>0</v>
      </c>
      <c r="R55" s="2">
        <f aca="true" ca="1" t="shared" si="70" ref="R55:BN55">IF(R4=TRUE,INDIRECT(ADDRESS(63+COLUMN(B1),8,,,"Solver")),0)</f>
        <v>0</v>
      </c>
      <c r="S55" s="2">
        <f ca="1" t="shared" si="70"/>
        <v>0</v>
      </c>
      <c r="T55" s="2">
        <f ca="1" t="shared" si="70"/>
        <v>0</v>
      </c>
      <c r="U55" s="2">
        <f ca="1" t="shared" si="70"/>
        <v>0</v>
      </c>
      <c r="V55" s="2">
        <f ca="1" t="shared" si="70"/>
        <v>0</v>
      </c>
      <c r="W55" s="2">
        <f ca="1" t="shared" si="70"/>
        <v>0</v>
      </c>
      <c r="X55" s="2">
        <f ca="1" t="shared" si="70"/>
        <v>0</v>
      </c>
      <c r="Y55" s="2">
        <f ca="1" t="shared" si="70"/>
        <v>0</v>
      </c>
      <c r="Z55" s="2">
        <f ca="1" t="shared" si="70"/>
        <v>0</v>
      </c>
      <c r="AA55" s="2">
        <f ca="1" t="shared" si="70"/>
        <v>0</v>
      </c>
      <c r="AB55" s="2">
        <f ca="1" t="shared" si="70"/>
        <v>0</v>
      </c>
      <c r="AC55" s="2">
        <f ca="1" t="shared" si="70"/>
        <v>0</v>
      </c>
      <c r="AD55" s="2">
        <f ca="1" t="shared" si="70"/>
        <v>0</v>
      </c>
      <c r="AE55" s="2">
        <f ca="1" t="shared" si="70"/>
        <v>0</v>
      </c>
      <c r="AF55" s="2">
        <f ca="1" t="shared" si="70"/>
        <v>0</v>
      </c>
      <c r="AG55" s="2">
        <f ca="1" t="shared" si="70"/>
        <v>0</v>
      </c>
      <c r="AH55" s="2">
        <f ca="1" t="shared" si="70"/>
        <v>0</v>
      </c>
      <c r="AI55" s="2">
        <f ca="1" t="shared" si="70"/>
        <v>0</v>
      </c>
      <c r="AJ55" s="2">
        <f ca="1" t="shared" si="70"/>
        <v>0</v>
      </c>
      <c r="AK55" s="2">
        <f ca="1" t="shared" si="70"/>
        <v>0</v>
      </c>
      <c r="AL55" s="2">
        <f ca="1" t="shared" si="70"/>
        <v>0</v>
      </c>
      <c r="AM55" s="2">
        <f ca="1" t="shared" si="70"/>
        <v>0</v>
      </c>
      <c r="AN55" s="2">
        <f ca="1" t="shared" si="70"/>
        <v>0</v>
      </c>
      <c r="AO55" s="2">
        <f ca="1" t="shared" si="70"/>
        <v>0</v>
      </c>
      <c r="AP55" s="2">
        <f ca="1" t="shared" si="70"/>
        <v>0</v>
      </c>
      <c r="AQ55" s="2">
        <f ca="1" t="shared" si="70"/>
        <v>0</v>
      </c>
      <c r="AR55" s="2">
        <f ca="1" t="shared" si="70"/>
        <v>0</v>
      </c>
      <c r="AS55" s="2">
        <f ca="1" t="shared" si="70"/>
        <v>0</v>
      </c>
      <c r="AT55" s="2">
        <f ca="1" t="shared" si="70"/>
        <v>0</v>
      </c>
      <c r="AU55" s="2">
        <f ca="1" t="shared" si="70"/>
        <v>0</v>
      </c>
      <c r="AV55" s="2">
        <f ca="1" t="shared" si="70"/>
        <v>0</v>
      </c>
      <c r="AW55" s="2">
        <f ca="1" t="shared" si="70"/>
        <v>0</v>
      </c>
      <c r="AX55" s="2">
        <f ca="1" t="shared" si="70"/>
        <v>0</v>
      </c>
      <c r="AY55" s="2">
        <f ca="1" t="shared" si="70"/>
        <v>0</v>
      </c>
      <c r="AZ55" s="2">
        <f ca="1" t="shared" si="70"/>
        <v>0</v>
      </c>
      <c r="BA55" s="2">
        <f ca="1" t="shared" si="70"/>
        <v>0</v>
      </c>
      <c r="BB55" s="2">
        <f ca="1" t="shared" si="70"/>
        <v>0</v>
      </c>
      <c r="BC55" s="2">
        <f ca="1" t="shared" si="70"/>
        <v>0</v>
      </c>
      <c r="BD55" s="2">
        <f ca="1" t="shared" si="70"/>
        <v>0</v>
      </c>
      <c r="BE55" s="2">
        <f ca="1" t="shared" si="70"/>
        <v>0</v>
      </c>
      <c r="BF55" s="2">
        <f ca="1" t="shared" si="70"/>
        <v>0</v>
      </c>
      <c r="BG55" s="2">
        <f ca="1" t="shared" si="70"/>
        <v>0</v>
      </c>
      <c r="BH55" s="2">
        <f ca="1" t="shared" si="70"/>
        <v>0</v>
      </c>
      <c r="BI55" s="2">
        <f ca="1" t="shared" si="70"/>
        <v>0</v>
      </c>
      <c r="BJ55" s="2">
        <f ca="1" t="shared" si="70"/>
        <v>0</v>
      </c>
      <c r="BK55" s="2">
        <f ca="1" t="shared" si="70"/>
        <v>0</v>
      </c>
      <c r="BL55" s="2">
        <f ca="1" t="shared" si="70"/>
        <v>0</v>
      </c>
      <c r="BM55" s="2">
        <f ca="1" t="shared" si="70"/>
        <v>0</v>
      </c>
      <c r="BN55" s="2">
        <f ca="1" t="shared" si="70"/>
        <v>0</v>
      </c>
    </row>
    <row r="56" spans="11:17" ht="12.75">
      <c r="K56" s="4"/>
      <c r="L56" s="4"/>
      <c r="M56" s="4"/>
      <c r="N56" s="4"/>
      <c r="O56" s="15"/>
      <c r="Q56" t="s">
        <v>24</v>
      </c>
    </row>
    <row r="57" spans="11:66" ht="12.75">
      <c r="K57" s="4"/>
      <c r="L57" s="4"/>
      <c r="M57" s="4"/>
      <c r="N57" s="4"/>
      <c r="O57" s="15"/>
      <c r="Q57" s="2">
        <f ca="1">IF(Q4=TRUE,INDIRECT(ADDRESS(63+COLUMN(A1),9,,,"Solver")),1)</f>
        <v>1</v>
      </c>
      <c r="R57" s="2">
        <f aca="true" ca="1" t="shared" si="71" ref="R57:BN57">IF(R4=TRUE,INDIRECT(ADDRESS(63+COLUMN(B1),9,,,"Solver")),1)</f>
        <v>1</v>
      </c>
      <c r="S57" s="2">
        <f ca="1" t="shared" si="71"/>
        <v>1</v>
      </c>
      <c r="T57" s="2">
        <f ca="1" t="shared" si="71"/>
        <v>1</v>
      </c>
      <c r="U57" s="2">
        <f ca="1" t="shared" si="71"/>
        <v>1</v>
      </c>
      <c r="V57" s="2">
        <f ca="1" t="shared" si="71"/>
        <v>1</v>
      </c>
      <c r="W57" s="2">
        <f ca="1" t="shared" si="71"/>
        <v>1</v>
      </c>
      <c r="X57" s="2">
        <f ca="1" t="shared" si="71"/>
        <v>1</v>
      </c>
      <c r="Y57" s="2">
        <f ca="1" t="shared" si="71"/>
        <v>1</v>
      </c>
      <c r="Z57" s="2">
        <f ca="1" t="shared" si="71"/>
        <v>1</v>
      </c>
      <c r="AA57" s="2">
        <f ca="1" t="shared" si="71"/>
        <v>1</v>
      </c>
      <c r="AB57" s="2">
        <f ca="1" t="shared" si="71"/>
        <v>1</v>
      </c>
      <c r="AC57" s="2">
        <f ca="1" t="shared" si="71"/>
        <v>1</v>
      </c>
      <c r="AD57" s="2">
        <f ca="1" t="shared" si="71"/>
        <v>1</v>
      </c>
      <c r="AE57" s="2">
        <f ca="1" t="shared" si="71"/>
        <v>1</v>
      </c>
      <c r="AF57" s="2">
        <f ca="1" t="shared" si="71"/>
        <v>1</v>
      </c>
      <c r="AG57" s="2">
        <f ca="1" t="shared" si="71"/>
        <v>1</v>
      </c>
      <c r="AH57" s="2">
        <f ca="1" t="shared" si="71"/>
        <v>1</v>
      </c>
      <c r="AI57" s="2">
        <f ca="1" t="shared" si="71"/>
        <v>1</v>
      </c>
      <c r="AJ57" s="2">
        <f ca="1" t="shared" si="71"/>
        <v>1</v>
      </c>
      <c r="AK57" s="2">
        <f ca="1" t="shared" si="71"/>
        <v>1</v>
      </c>
      <c r="AL57" s="2">
        <f ca="1" t="shared" si="71"/>
        <v>1</v>
      </c>
      <c r="AM57" s="2">
        <f ca="1" t="shared" si="71"/>
        <v>1</v>
      </c>
      <c r="AN57" s="2">
        <f ca="1" t="shared" si="71"/>
        <v>1</v>
      </c>
      <c r="AO57" s="2">
        <f ca="1" t="shared" si="71"/>
        <v>1</v>
      </c>
      <c r="AP57" s="2">
        <f ca="1" t="shared" si="71"/>
        <v>1</v>
      </c>
      <c r="AQ57" s="2">
        <f ca="1" t="shared" si="71"/>
        <v>1</v>
      </c>
      <c r="AR57" s="2">
        <f ca="1" t="shared" si="71"/>
        <v>1</v>
      </c>
      <c r="AS57" s="2">
        <f ca="1" t="shared" si="71"/>
        <v>1</v>
      </c>
      <c r="AT57" s="2">
        <f ca="1" t="shared" si="71"/>
        <v>1</v>
      </c>
      <c r="AU57" s="2">
        <f ca="1" t="shared" si="71"/>
        <v>1</v>
      </c>
      <c r="AV57" s="2">
        <f ca="1" t="shared" si="71"/>
        <v>1</v>
      </c>
      <c r="AW57" s="2">
        <f ca="1" t="shared" si="71"/>
        <v>1</v>
      </c>
      <c r="AX57" s="2">
        <f ca="1" t="shared" si="71"/>
        <v>1</v>
      </c>
      <c r="AY57" s="2">
        <f ca="1" t="shared" si="71"/>
        <v>1</v>
      </c>
      <c r="AZ57" s="2">
        <f ca="1" t="shared" si="71"/>
        <v>1</v>
      </c>
      <c r="BA57" s="2">
        <f ca="1" t="shared" si="71"/>
        <v>1</v>
      </c>
      <c r="BB57" s="2">
        <f ca="1" t="shared" si="71"/>
        <v>1</v>
      </c>
      <c r="BC57" s="2">
        <f ca="1" t="shared" si="71"/>
        <v>1</v>
      </c>
      <c r="BD57" s="2">
        <f ca="1" t="shared" si="71"/>
        <v>1</v>
      </c>
      <c r="BE57" s="2">
        <f ca="1" t="shared" si="71"/>
        <v>1</v>
      </c>
      <c r="BF57" s="2">
        <f ca="1" t="shared" si="71"/>
        <v>1</v>
      </c>
      <c r="BG57" s="2">
        <f ca="1" t="shared" si="71"/>
        <v>1</v>
      </c>
      <c r="BH57" s="2">
        <f ca="1" t="shared" si="71"/>
        <v>1</v>
      </c>
      <c r="BI57" s="2">
        <f ca="1" t="shared" si="71"/>
        <v>1</v>
      </c>
      <c r="BJ57" s="2">
        <f ca="1" t="shared" si="71"/>
        <v>1</v>
      </c>
      <c r="BK57" s="2">
        <f ca="1" t="shared" si="71"/>
        <v>1</v>
      </c>
      <c r="BL57" s="2">
        <f ca="1" t="shared" si="71"/>
        <v>1</v>
      </c>
      <c r="BM57" s="2">
        <f ca="1" t="shared" si="71"/>
        <v>1</v>
      </c>
      <c r="BN57" s="2">
        <f ca="1" t="shared" si="71"/>
        <v>1</v>
      </c>
    </row>
    <row r="58" spans="11:17" ht="12.75">
      <c r="K58" s="4"/>
      <c r="L58" s="4"/>
      <c r="M58" s="4"/>
      <c r="N58" s="4"/>
      <c r="O58" s="15"/>
      <c r="Q58" t="s">
        <v>189</v>
      </c>
    </row>
    <row r="59" spans="11:66" ht="12.75">
      <c r="K59" s="4"/>
      <c r="L59" s="4"/>
      <c r="M59" s="4"/>
      <c r="N59" s="4"/>
      <c r="O59" s="15"/>
      <c r="Q59" s="14">
        <f>'FeedStuffs Data'!F4</f>
        <v>0.905</v>
      </c>
      <c r="R59" s="14">
        <f>'FeedStuffs Data'!G4</f>
        <v>0.91</v>
      </c>
      <c r="S59" s="14">
        <f>'FeedStuffs Data'!H4</f>
        <v>0.909</v>
      </c>
      <c r="T59" s="14">
        <f>'FeedStuffs Data'!I4</f>
        <v>0.43</v>
      </c>
      <c r="U59" s="14">
        <f>'FeedStuffs Data'!J4</f>
        <v>0.38</v>
      </c>
      <c r="V59" s="14">
        <f>'FeedStuffs Data'!K4</f>
        <v>0.4</v>
      </c>
      <c r="W59" s="14">
        <f>'FeedStuffs Data'!L4</f>
        <v>0.881</v>
      </c>
      <c r="X59" s="14">
        <f>'FeedStuffs Data'!M4</f>
        <v>0.39</v>
      </c>
      <c r="Y59" s="14">
        <f>'FeedStuffs Data'!N4</f>
        <v>0.91</v>
      </c>
      <c r="Z59" s="14">
        <f>'FeedStuffs Data'!O4</f>
        <v>0.21</v>
      </c>
      <c r="AA59" s="14">
        <f>'FeedStuffs Data'!P4</f>
        <v>0.92</v>
      </c>
      <c r="AB59" s="14">
        <f>'FeedStuffs Data'!Q4</f>
        <v>0.91</v>
      </c>
      <c r="AC59" s="14">
        <f>'FeedStuffs Data'!R4</f>
        <v>0.25</v>
      </c>
      <c r="AD59" s="14">
        <f>'FeedStuffs Data'!S4</f>
        <v>0.882</v>
      </c>
      <c r="AE59" s="14">
        <f>'FeedStuffs Data'!T4</f>
        <v>0.9</v>
      </c>
      <c r="AF59" s="14">
        <f>'FeedStuffs Data'!U4</f>
        <v>0.72</v>
      </c>
      <c r="AG59" s="14">
        <f>'FeedStuffs Data'!V4</f>
        <v>0.346</v>
      </c>
      <c r="AH59" s="14">
        <f>'FeedStuffs Data'!W4</f>
        <v>0.894</v>
      </c>
      <c r="AI59" s="14">
        <f>'FeedStuffs Data'!X4</f>
        <v>0.992</v>
      </c>
      <c r="AJ59" s="14">
        <f>'FeedStuffs Data'!Y4</f>
        <v>0.999</v>
      </c>
      <c r="AK59" s="14">
        <f>'FeedStuffs Data'!Z4</f>
        <v>0.892</v>
      </c>
      <c r="AL59" s="14">
        <f>'FeedStuffs Data'!AA4</f>
        <v>0.364</v>
      </c>
      <c r="AM59" s="14">
        <f>'FeedStuffs Data'!AB4</f>
        <v>0.9</v>
      </c>
      <c r="AN59" s="14">
        <f>'FeedStuffs Data'!AC4</f>
        <v>0.9</v>
      </c>
      <c r="AO59" s="14">
        <f>'FeedStuffs Data'!AD4</f>
        <v>0.909</v>
      </c>
      <c r="AP59" s="14">
        <f>'FeedStuffs Data'!AE4</f>
        <v>0.99</v>
      </c>
      <c r="AQ59" s="14">
        <f>'FeedStuffs Data'!AF4</f>
        <v>0.902</v>
      </c>
      <c r="AR59" s="14">
        <f>'FeedStuffs Data'!AG4</f>
        <v>0.342</v>
      </c>
      <c r="AS59" s="14">
        <f>'FeedStuffs Data'!AH4</f>
        <v>1</v>
      </c>
      <c r="AT59" s="14">
        <f>'FeedStuffs Data'!AI4</f>
        <v>1</v>
      </c>
      <c r="AU59" s="14">
        <f>'FeedStuffs Data'!AJ4</f>
        <v>0</v>
      </c>
      <c r="AV59" s="14">
        <f>'FeedStuffs Data'!AK4</f>
        <v>0</v>
      </c>
      <c r="AW59" s="14">
        <f>'FeedStuffs Data'!AL4</f>
        <v>0</v>
      </c>
      <c r="AX59" s="14">
        <f>'FeedStuffs Data'!AM4</f>
        <v>0</v>
      </c>
      <c r="AY59" s="14">
        <f>'FeedStuffs Data'!AN4</f>
        <v>0</v>
      </c>
      <c r="AZ59" s="14">
        <f>'FeedStuffs Data'!AO4</f>
        <v>0</v>
      </c>
      <c r="BA59" s="14">
        <f>'FeedStuffs Data'!AP4</f>
        <v>0</v>
      </c>
      <c r="BB59" s="14">
        <f>'FeedStuffs Data'!AQ4</f>
        <v>0</v>
      </c>
      <c r="BC59" s="14">
        <f>'FeedStuffs Data'!AR4</f>
        <v>0</v>
      </c>
      <c r="BD59" s="14">
        <f>'FeedStuffs Data'!AS4</f>
        <v>0</v>
      </c>
      <c r="BE59" s="14">
        <f>'FeedStuffs Data'!AT4</f>
        <v>0</v>
      </c>
      <c r="BF59" s="14">
        <f>'FeedStuffs Data'!AU4</f>
        <v>0</v>
      </c>
      <c r="BG59" s="14">
        <f>'FeedStuffs Data'!AV4</f>
        <v>0</v>
      </c>
      <c r="BH59" s="14">
        <f>'FeedStuffs Data'!AW4</f>
        <v>0</v>
      </c>
      <c r="BI59" s="14">
        <f>'FeedStuffs Data'!AX4</f>
        <v>0</v>
      </c>
      <c r="BJ59" s="14">
        <f>'FeedStuffs Data'!AY4</f>
        <v>0</v>
      </c>
      <c r="BK59" s="14">
        <f>'FeedStuffs Data'!AZ4</f>
        <v>0</v>
      </c>
      <c r="BL59" s="14">
        <f>'FeedStuffs Data'!BA4</f>
        <v>0</v>
      </c>
      <c r="BM59" s="14">
        <f>'FeedStuffs Data'!BB4</f>
        <v>0</v>
      </c>
      <c r="BN59" s="14">
        <f>'FeedStuffs Data'!BC4</f>
        <v>0</v>
      </c>
    </row>
    <row r="60" spans="11:17" ht="12.75">
      <c r="K60" s="4"/>
      <c r="L60" s="4"/>
      <c r="M60" s="4"/>
      <c r="N60" s="4"/>
      <c r="O60" s="15"/>
      <c r="Q60" t="s">
        <v>190</v>
      </c>
    </row>
    <row r="61" spans="11:66" ht="12.75">
      <c r="K61" s="4"/>
      <c r="L61" s="4"/>
      <c r="M61" s="4"/>
      <c r="N61" s="4"/>
      <c r="O61" s="15"/>
      <c r="Q61" s="12">
        <f ca="1">IF(Q4=TRUE,INDIRECT(ADDRESS(63+COLUMN(A1),7,,,"Solver")),99999)</f>
        <v>99999</v>
      </c>
      <c r="R61" s="12">
        <f ca="1">IF(R4=TRUE,INDIRECT(ADDRESS(63+COLUMN(B1),7,,,"Solver")),99999)</f>
        <v>99999</v>
      </c>
      <c r="S61" s="12">
        <f ca="1">IF(S4=TRUE,INDIRECT(ADDRESS(63+COLUMN(C1),7,,,"Solver")),99999)</f>
        <v>99999</v>
      </c>
      <c r="T61" s="12">
        <f aca="true" ca="1" t="shared" si="72" ref="T61:BN61">IF(T4=TRUE,INDIRECT(ADDRESS(63+COLUMN(D1),7,,,"Solver")),99999)</f>
        <v>99999</v>
      </c>
      <c r="U61" s="12">
        <f ca="1" t="shared" si="72"/>
        <v>40</v>
      </c>
      <c r="V61" s="12">
        <f ca="1" t="shared" si="72"/>
        <v>99999</v>
      </c>
      <c r="W61" s="12">
        <f ca="1" t="shared" si="72"/>
        <v>99999</v>
      </c>
      <c r="X61" s="12">
        <f ca="1" t="shared" si="72"/>
        <v>99999</v>
      </c>
      <c r="Y61" s="12">
        <f ca="1" t="shared" si="72"/>
        <v>99999</v>
      </c>
      <c r="Z61" s="12">
        <f ca="1" t="shared" si="72"/>
        <v>99999</v>
      </c>
      <c r="AA61" s="12">
        <f ca="1" t="shared" si="72"/>
        <v>99999</v>
      </c>
      <c r="AB61" s="12">
        <f ca="1" t="shared" si="72"/>
        <v>99999</v>
      </c>
      <c r="AC61" s="12">
        <f ca="1" t="shared" si="72"/>
        <v>99999</v>
      </c>
      <c r="AD61" s="12">
        <f ca="1" t="shared" si="72"/>
        <v>99999</v>
      </c>
      <c r="AE61" s="12">
        <f ca="1" t="shared" si="72"/>
        <v>75</v>
      </c>
      <c r="AF61" s="12">
        <f ca="1" t="shared" si="72"/>
        <v>65</v>
      </c>
      <c r="AG61" s="12">
        <f ca="1" t="shared" si="72"/>
        <v>30</v>
      </c>
      <c r="AH61" s="12">
        <f ca="1" t="shared" si="72"/>
        <v>200</v>
      </c>
      <c r="AI61" s="12">
        <f ca="1" t="shared" si="72"/>
        <v>99999</v>
      </c>
      <c r="AJ61" s="12">
        <f ca="1" t="shared" si="72"/>
        <v>200</v>
      </c>
      <c r="AK61" s="12">
        <f ca="1" t="shared" si="72"/>
        <v>99999</v>
      </c>
      <c r="AL61" s="12">
        <f ca="1" t="shared" si="72"/>
        <v>99999</v>
      </c>
      <c r="AM61" s="12">
        <f ca="1" t="shared" si="72"/>
        <v>99999</v>
      </c>
      <c r="AN61" s="12">
        <f ca="1" t="shared" si="72"/>
        <v>220</v>
      </c>
      <c r="AO61" s="12">
        <f ca="1" t="shared" si="72"/>
        <v>200</v>
      </c>
      <c r="AP61" s="12">
        <f ca="1" t="shared" si="72"/>
        <v>99999</v>
      </c>
      <c r="AQ61" s="12">
        <f ca="1" t="shared" si="72"/>
        <v>99999</v>
      </c>
      <c r="AR61" s="12">
        <f ca="1" t="shared" si="72"/>
        <v>99999</v>
      </c>
      <c r="AS61" s="12">
        <f ca="1" t="shared" si="72"/>
        <v>150</v>
      </c>
      <c r="AT61" s="12">
        <f ca="1" t="shared" si="72"/>
        <v>70</v>
      </c>
      <c r="AU61" s="12">
        <f ca="1" t="shared" si="72"/>
        <v>99999</v>
      </c>
      <c r="AV61" s="12">
        <f ca="1" t="shared" si="72"/>
        <v>99999</v>
      </c>
      <c r="AW61" s="12">
        <f ca="1" t="shared" si="72"/>
        <v>99999</v>
      </c>
      <c r="AX61" s="12">
        <f ca="1" t="shared" si="72"/>
        <v>99999</v>
      </c>
      <c r="AY61" s="12">
        <f ca="1" t="shared" si="72"/>
        <v>99999</v>
      </c>
      <c r="AZ61" s="12">
        <f ca="1" t="shared" si="72"/>
        <v>99999</v>
      </c>
      <c r="BA61" s="12">
        <f ca="1" t="shared" si="72"/>
        <v>99999</v>
      </c>
      <c r="BB61" s="12">
        <f ca="1" t="shared" si="72"/>
        <v>99999</v>
      </c>
      <c r="BC61" s="12">
        <f ca="1" t="shared" si="72"/>
        <v>99999</v>
      </c>
      <c r="BD61" s="12">
        <f ca="1" t="shared" si="72"/>
        <v>99999</v>
      </c>
      <c r="BE61" s="12">
        <f ca="1" t="shared" si="72"/>
        <v>99999</v>
      </c>
      <c r="BF61" s="12">
        <f ca="1" t="shared" si="72"/>
        <v>99999</v>
      </c>
      <c r="BG61" s="12">
        <f ca="1" t="shared" si="72"/>
        <v>99999</v>
      </c>
      <c r="BH61" s="12">
        <f ca="1" t="shared" si="72"/>
        <v>99999</v>
      </c>
      <c r="BI61" s="12">
        <f ca="1" t="shared" si="72"/>
        <v>99999</v>
      </c>
      <c r="BJ61" s="12">
        <f ca="1" t="shared" si="72"/>
        <v>99999</v>
      </c>
      <c r="BK61" s="12">
        <f ca="1" t="shared" si="72"/>
        <v>99999</v>
      </c>
      <c r="BL61" s="12">
        <f ca="1" t="shared" si="72"/>
        <v>99999</v>
      </c>
      <c r="BM61" s="12">
        <f ca="1" t="shared" si="72"/>
        <v>99999</v>
      </c>
      <c r="BN61" s="12">
        <f ca="1" t="shared" si="72"/>
        <v>99999</v>
      </c>
    </row>
    <row r="62" spans="11:17" ht="12.75">
      <c r="K62" s="4"/>
      <c r="L62" s="4"/>
      <c r="M62" s="4"/>
      <c r="N62" s="4"/>
      <c r="O62" s="15"/>
      <c r="Q62" t="s">
        <v>191</v>
      </c>
    </row>
    <row r="63" spans="11:66" ht="12.75">
      <c r="K63" s="4"/>
      <c r="L63" s="4"/>
      <c r="M63" s="4"/>
      <c r="N63" s="4"/>
      <c r="O63" s="15"/>
      <c r="Q63" s="70">
        <f>Q61/MAX(Q59,0.1)/10</f>
        <v>11049.61325966851</v>
      </c>
      <c r="R63" s="70">
        <f>R61/MAX(R59,0.1)</f>
        <v>109889.01098901099</v>
      </c>
      <c r="S63" s="70">
        <f>S61/MAX(S59,0.1)</f>
        <v>110009.900990099</v>
      </c>
      <c r="T63" s="70">
        <f aca="true" t="shared" si="73" ref="T63:BN63">T61/MAX(T59,0.1)</f>
        <v>232555.81395348837</v>
      </c>
      <c r="U63" s="70">
        <f t="shared" si="73"/>
        <v>105.26315789473684</v>
      </c>
      <c r="V63" s="70">
        <f t="shared" si="73"/>
        <v>249997.5</v>
      </c>
      <c r="W63" s="70">
        <f t="shared" si="73"/>
        <v>113506.24290578888</v>
      </c>
      <c r="X63" s="70">
        <f t="shared" si="73"/>
        <v>256407.6923076923</v>
      </c>
      <c r="Y63" s="70">
        <f t="shared" si="73"/>
        <v>109889.01098901099</v>
      </c>
      <c r="Z63" s="70">
        <f t="shared" si="73"/>
        <v>476185.7142857143</v>
      </c>
      <c r="AA63" s="70">
        <f t="shared" si="73"/>
        <v>108694.5652173913</v>
      </c>
      <c r="AB63" s="70">
        <f t="shared" si="73"/>
        <v>109889.01098901099</v>
      </c>
      <c r="AC63" s="70">
        <f t="shared" si="73"/>
        <v>399996</v>
      </c>
      <c r="AD63" s="70">
        <f t="shared" si="73"/>
        <v>113377.55102040817</v>
      </c>
      <c r="AE63" s="70">
        <f t="shared" si="73"/>
        <v>83.33333333333333</v>
      </c>
      <c r="AF63" s="70">
        <f t="shared" si="73"/>
        <v>90.27777777777779</v>
      </c>
      <c r="AG63" s="70">
        <f t="shared" si="73"/>
        <v>86.70520231213874</v>
      </c>
      <c r="AH63" s="70">
        <f t="shared" si="73"/>
        <v>223.71364653243847</v>
      </c>
      <c r="AI63" s="70">
        <f t="shared" si="73"/>
        <v>100805.44354838709</v>
      </c>
      <c r="AJ63" s="70">
        <f t="shared" si="73"/>
        <v>200.20020020020021</v>
      </c>
      <c r="AK63" s="70">
        <f t="shared" si="73"/>
        <v>112106.50224215246</v>
      </c>
      <c r="AL63" s="70">
        <f t="shared" si="73"/>
        <v>274722.52747252746</v>
      </c>
      <c r="AM63" s="70">
        <f t="shared" si="73"/>
        <v>111110</v>
      </c>
      <c r="AN63" s="70">
        <f t="shared" si="73"/>
        <v>244.44444444444443</v>
      </c>
      <c r="AO63" s="70">
        <f t="shared" si="73"/>
        <v>220.02200220022002</v>
      </c>
      <c r="AP63" s="70">
        <f t="shared" si="73"/>
        <v>101009.09090909091</v>
      </c>
      <c r="AQ63" s="70">
        <f t="shared" si="73"/>
        <v>110863.63636363637</v>
      </c>
      <c r="AR63" s="70">
        <f t="shared" si="73"/>
        <v>292394.7368421052</v>
      </c>
      <c r="AS63" s="70">
        <f t="shared" si="73"/>
        <v>150</v>
      </c>
      <c r="AT63" s="70">
        <f t="shared" si="73"/>
        <v>70</v>
      </c>
      <c r="AU63" s="70">
        <f t="shared" si="73"/>
        <v>999990</v>
      </c>
      <c r="AV63" s="70">
        <f t="shared" si="73"/>
        <v>999990</v>
      </c>
      <c r="AW63" s="70">
        <f t="shared" si="73"/>
        <v>999990</v>
      </c>
      <c r="AX63" s="70">
        <f t="shared" si="73"/>
        <v>999990</v>
      </c>
      <c r="AY63" s="70">
        <f t="shared" si="73"/>
        <v>999990</v>
      </c>
      <c r="AZ63" s="70">
        <f t="shared" si="73"/>
        <v>999990</v>
      </c>
      <c r="BA63" s="70">
        <f t="shared" si="73"/>
        <v>999990</v>
      </c>
      <c r="BB63" s="70">
        <f t="shared" si="73"/>
        <v>999990</v>
      </c>
      <c r="BC63" s="70">
        <f t="shared" si="73"/>
        <v>999990</v>
      </c>
      <c r="BD63" s="70">
        <f t="shared" si="73"/>
        <v>999990</v>
      </c>
      <c r="BE63" s="70">
        <f t="shared" si="73"/>
        <v>999990</v>
      </c>
      <c r="BF63" s="70">
        <f t="shared" si="73"/>
        <v>999990</v>
      </c>
      <c r="BG63" s="70">
        <f t="shared" si="73"/>
        <v>999990</v>
      </c>
      <c r="BH63" s="70">
        <f t="shared" si="73"/>
        <v>999990</v>
      </c>
      <c r="BI63" s="70">
        <f t="shared" si="73"/>
        <v>999990</v>
      </c>
      <c r="BJ63" s="70">
        <f t="shared" si="73"/>
        <v>999990</v>
      </c>
      <c r="BK63" s="70">
        <f t="shared" si="73"/>
        <v>999990</v>
      </c>
      <c r="BL63" s="70">
        <f t="shared" si="73"/>
        <v>999990</v>
      </c>
      <c r="BM63" s="70">
        <f t="shared" si="73"/>
        <v>999990</v>
      </c>
      <c r="BN63" s="70">
        <f t="shared" si="73"/>
        <v>999990</v>
      </c>
    </row>
    <row r="64" spans="11:59" ht="12.75">
      <c r="K64" s="4"/>
      <c r="L64" s="4"/>
      <c r="M64" s="4"/>
      <c r="N64" s="4"/>
      <c r="O64" s="15"/>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row>
    <row r="65" spans="11:59" ht="12.75">
      <c r="K65" s="4"/>
      <c r="L65" s="4"/>
      <c r="M65" s="4"/>
      <c r="N65" s="4"/>
      <c r="O65" s="15"/>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row>
    <row r="66" spans="11:15" ht="12.75">
      <c r="K66" s="4"/>
      <c r="L66" s="4"/>
      <c r="M66" s="4"/>
      <c r="N66" s="4"/>
      <c r="O66" s="15"/>
    </row>
  </sheetData>
  <printOptions/>
  <pageMargins left="0.25" right="0.25" top="1" bottom="1" header="0.5" footer="0.5"/>
  <pageSetup fitToHeight="1" fitToWidth="1" horizontalDpi="204" verticalDpi="204" orientation="portrait" scale="79" r:id="rId1"/>
</worksheet>
</file>

<file path=xl/worksheets/sheet3.xml><?xml version="1.0" encoding="utf-8"?>
<worksheet xmlns="http://schemas.openxmlformats.org/spreadsheetml/2006/main" xmlns:r="http://schemas.openxmlformats.org/officeDocument/2006/relationships">
  <sheetPr codeName="Sheet2"/>
  <dimension ref="A2:L117"/>
  <sheetViews>
    <sheetView workbookViewId="0" topLeftCell="A1">
      <selection activeCell="I19" sqref="I19"/>
    </sheetView>
  </sheetViews>
  <sheetFormatPr defaultColWidth="9.140625" defaultRowHeight="12.75"/>
  <cols>
    <col min="2" max="2" width="11.421875" style="0" customWidth="1"/>
    <col min="4" max="4" width="11.28125" style="0" customWidth="1"/>
    <col min="7" max="7" width="11.28125" style="0" bestFit="1" customWidth="1"/>
    <col min="9" max="9" width="9.28125" style="0" bestFit="1" customWidth="1"/>
    <col min="11" max="11" width="9.140625" style="0" hidden="1" customWidth="1"/>
  </cols>
  <sheetData>
    <row r="2" spans="1:4" ht="17.25" customHeight="1">
      <c r="A2" s="1" t="s">
        <v>51</v>
      </c>
      <c r="D2" s="9"/>
    </row>
    <row r="3" ht="12.75" customHeight="1">
      <c r="A3" s="1"/>
    </row>
    <row r="4" spans="1:5" ht="17.25" customHeight="1">
      <c r="A4" s="1" t="s">
        <v>49</v>
      </c>
      <c r="D4" s="9"/>
      <c r="E4" s="1" t="s">
        <v>50</v>
      </c>
    </row>
    <row r="5" ht="12" customHeight="1"/>
    <row r="6" spans="1:4" ht="17.25" customHeight="1">
      <c r="A6" s="1" t="s">
        <v>52</v>
      </c>
      <c r="D6" s="9"/>
    </row>
    <row r="7" ht="12" customHeight="1"/>
    <row r="8" spans="1:10" ht="12.75">
      <c r="A8" s="1" t="s">
        <v>0</v>
      </c>
      <c r="I8" s="7"/>
      <c r="J8" s="7"/>
    </row>
    <row r="9" spans="1:12" ht="12.75">
      <c r="A9" s="1"/>
      <c r="G9" s="1" t="s">
        <v>158</v>
      </c>
      <c r="I9" s="43" t="s">
        <v>159</v>
      </c>
      <c r="J9" s="7"/>
      <c r="L9" s="1" t="s">
        <v>157</v>
      </c>
    </row>
    <row r="10" spans="1:10" ht="12.75">
      <c r="A10" s="1"/>
      <c r="B10" s="1" t="s">
        <v>80</v>
      </c>
      <c r="G10" s="1"/>
      <c r="I10" s="7" t="s">
        <v>160</v>
      </c>
      <c r="J10" s="7"/>
    </row>
    <row r="11" spans="3:12" ht="12.75">
      <c r="C11" s="7" t="s">
        <v>152</v>
      </c>
      <c r="G11" s="4">
        <f ca="1">INDIRECT(ADDRESS('Cattle Data'!E$1+ROW(A3),'Cattle Data'!G$1,,,"Cattle Data"))</f>
        <v>5.3</v>
      </c>
      <c r="I11" s="50">
        <v>0</v>
      </c>
      <c r="K11" t="b">
        <v>0</v>
      </c>
      <c r="L11" s="17">
        <f>IF(K11=TRUE,IF(I11=0,G11,I11),0)</f>
        <v>0</v>
      </c>
    </row>
    <row r="12" spans="3:12" ht="13.5" customHeight="1">
      <c r="C12" s="7" t="s">
        <v>16</v>
      </c>
      <c r="G12" s="3">
        <f ca="1">INDIRECT(ADDRESS('Cattle Data'!E$1+ROW(A4),'Cattle Data'!G$1,,,"Cattle Data"))</f>
        <v>0</v>
      </c>
      <c r="I12" s="51">
        <v>0</v>
      </c>
      <c r="J12" s="3"/>
      <c r="K12" s="3" t="b">
        <v>0</v>
      </c>
      <c r="L12" s="3">
        <f>IF(K12=TRUE,IF(I12=0,G12,I12),0)</f>
        <v>0</v>
      </c>
    </row>
    <row r="13" spans="2:3" ht="12.75">
      <c r="B13" s="1" t="s">
        <v>81</v>
      </c>
      <c r="C13" s="7"/>
    </row>
    <row r="14" spans="3:12" ht="12.75">
      <c r="C14" s="7" t="s">
        <v>162</v>
      </c>
      <c r="G14" s="4">
        <f ca="1">INDIRECT(ADDRESS('Cattle Data'!E$1+ROW(A5),'Cattle Data'!G$1,,,"Cattle Data"))</f>
        <v>0</v>
      </c>
      <c r="I14" s="50">
        <v>0</v>
      </c>
      <c r="K14" t="b">
        <v>0</v>
      </c>
      <c r="L14" s="17">
        <f>IF(K14=TRUE,IF(I14=0,G14,I14),0)</f>
        <v>0</v>
      </c>
    </row>
    <row r="15" spans="3:12" ht="12.75">
      <c r="C15" s="7" t="s">
        <v>154</v>
      </c>
      <c r="G15" s="4">
        <f ca="1">INDIRECT(ADDRESS('Cattle Data'!E$1+ROW(A6),'Cattle Data'!G$1,,,"Cattle Data"))</f>
        <v>11.52</v>
      </c>
      <c r="I15" s="50">
        <v>0</v>
      </c>
      <c r="K15" t="b">
        <v>1</v>
      </c>
      <c r="L15" s="17">
        <f>IF(K15=TRUE,IF(I15=0,G15,I15),0)</f>
        <v>11.52</v>
      </c>
    </row>
    <row r="16" spans="3:12" ht="12.75">
      <c r="C16" s="7" t="s">
        <v>155</v>
      </c>
      <c r="G16" s="4">
        <f ca="1">INDIRECT(ADDRESS('Cattle Data'!E$1+ROW(A7),'Cattle Data'!G$1,,,"Cattle Data"))</f>
        <v>4.1</v>
      </c>
      <c r="I16" s="50">
        <v>0</v>
      </c>
      <c r="K16" t="b">
        <v>0</v>
      </c>
      <c r="L16" s="17">
        <f>IF(K16=TRUE,IF(I16=0,G16,I16),0)</f>
        <v>0</v>
      </c>
    </row>
    <row r="17" spans="3:12" ht="12.75">
      <c r="C17" s="7" t="s">
        <v>156</v>
      </c>
      <c r="G17" s="4">
        <f ca="1">INDIRECT(ADDRESS('Cattle Data'!E$1+ROW(A8),'Cattle Data'!G$1,,,"Cattle Data"))</f>
        <v>7.42</v>
      </c>
      <c r="I17" s="50">
        <v>0</v>
      </c>
      <c r="K17" t="b">
        <v>1</v>
      </c>
      <c r="L17" s="17">
        <f>IF(K17=TRUE,IF(I17=0,G17,I17),0)</f>
        <v>7.42</v>
      </c>
    </row>
    <row r="18" spans="3:12" ht="12.75">
      <c r="C18" s="7" t="s">
        <v>25</v>
      </c>
      <c r="G18" s="3">
        <f ca="1">INDIRECT(ADDRESS('Cattle Data'!E$1+ROW(A9),'Cattle Data'!G$1,,,"Cattle Data"))</f>
        <v>0.8999999999999999</v>
      </c>
      <c r="I18" s="51">
        <v>0</v>
      </c>
      <c r="J18" s="3"/>
      <c r="K18" s="3" t="b">
        <v>0</v>
      </c>
      <c r="L18" s="3">
        <f>IF(K18=TRUE,IF(I18=0,G18,I18),0)</f>
        <v>0</v>
      </c>
    </row>
    <row r="19" spans="2:7" ht="12.75">
      <c r="B19" s="1" t="s">
        <v>82</v>
      </c>
      <c r="C19" s="7"/>
      <c r="G19" s="3"/>
    </row>
    <row r="20" spans="3:12" ht="12.75">
      <c r="C20" s="7" t="s">
        <v>153</v>
      </c>
      <c r="G20" s="4">
        <f ca="1">INDIRECT(ADDRESS('Cattle Data'!E$1+ROW(A10),'Cattle Data'!G$1,,,"Cattle Data"))</f>
        <v>0.92</v>
      </c>
      <c r="I20" s="50">
        <v>0</v>
      </c>
      <c r="K20" t="b">
        <v>0</v>
      </c>
      <c r="L20" s="17">
        <f>IF(K20=TRUE,IF(I20=0,MAX(G20,I20),I20),0)</f>
        <v>0</v>
      </c>
    </row>
    <row r="21" spans="3:12" ht="12.75">
      <c r="C21" s="7" t="s">
        <v>14</v>
      </c>
      <c r="G21" s="3">
        <f ca="1">INDIRECT(ADDRESS('Cattle Data'!E$1+ROW(A11),'Cattle Data'!G$1,,,"Cattle Data"))</f>
        <v>0.17358490566037738</v>
      </c>
      <c r="I21" s="51">
        <v>0</v>
      </c>
      <c r="J21" s="3"/>
      <c r="K21" s="3" t="b">
        <v>1</v>
      </c>
      <c r="L21" s="3">
        <f aca="true" t="shared" si="0" ref="L21:L41">IF(K21=TRUE,IF(I21=0,MAX(G21,I21),I21),0)</f>
        <v>0.17358490566037738</v>
      </c>
    </row>
    <row r="22" spans="3:12" ht="12.75">
      <c r="C22" s="46" t="s">
        <v>173</v>
      </c>
      <c r="G22" s="31" t="s">
        <v>161</v>
      </c>
      <c r="I22" s="51">
        <v>0</v>
      </c>
      <c r="J22" s="3"/>
      <c r="K22" s="3"/>
      <c r="L22" s="3">
        <f t="shared" si="0"/>
        <v>0</v>
      </c>
    </row>
    <row r="23" spans="3:12" ht="12.75">
      <c r="C23" s="7" t="s">
        <v>174</v>
      </c>
      <c r="G23" s="31" t="s">
        <v>161</v>
      </c>
      <c r="I23" s="51">
        <v>0</v>
      </c>
      <c r="J23" s="3"/>
      <c r="K23" s="3" t="b">
        <v>0</v>
      </c>
      <c r="L23" s="3">
        <f t="shared" si="0"/>
        <v>0</v>
      </c>
    </row>
    <row r="24" spans="3:12" ht="12.75">
      <c r="C24" s="7" t="s">
        <v>175</v>
      </c>
      <c r="G24" s="31" t="s">
        <v>161</v>
      </c>
      <c r="I24" s="51">
        <v>0</v>
      </c>
      <c r="J24" s="3"/>
      <c r="K24" s="3" t="b">
        <v>0</v>
      </c>
      <c r="L24" s="3">
        <f t="shared" si="0"/>
        <v>0</v>
      </c>
    </row>
    <row r="25" spans="3:12" ht="12.75">
      <c r="C25" s="7" t="s">
        <v>176</v>
      </c>
      <c r="G25" s="31" t="s">
        <v>161</v>
      </c>
      <c r="I25" s="51">
        <v>0</v>
      </c>
      <c r="J25" s="3"/>
      <c r="K25" s="3" t="b">
        <v>0</v>
      </c>
      <c r="L25" s="3">
        <f t="shared" si="0"/>
        <v>0</v>
      </c>
    </row>
    <row r="26" spans="3:12" ht="12.75">
      <c r="C26" s="7" t="s">
        <v>177</v>
      </c>
      <c r="G26" s="31" t="s">
        <v>161</v>
      </c>
      <c r="I26" s="51">
        <v>0</v>
      </c>
      <c r="J26" s="3"/>
      <c r="K26" s="3" t="b">
        <v>0</v>
      </c>
      <c r="L26" s="3">
        <f t="shared" si="0"/>
        <v>0</v>
      </c>
    </row>
    <row r="27" spans="3:12" ht="12.75">
      <c r="C27" s="7" t="s">
        <v>178</v>
      </c>
      <c r="G27" s="31" t="s">
        <v>161</v>
      </c>
      <c r="I27" s="51">
        <v>0</v>
      </c>
      <c r="J27" s="3"/>
      <c r="K27" s="3" t="b">
        <v>0</v>
      </c>
      <c r="L27" s="3">
        <f t="shared" si="0"/>
        <v>0</v>
      </c>
    </row>
    <row r="28" spans="3:12" ht="12.75">
      <c r="C28" s="7" t="s">
        <v>179</v>
      </c>
      <c r="G28" s="31" t="s">
        <v>161</v>
      </c>
      <c r="I28" s="51">
        <v>0</v>
      </c>
      <c r="J28" s="3"/>
      <c r="K28" s="3" t="b">
        <v>0</v>
      </c>
      <c r="L28" s="3">
        <f t="shared" si="0"/>
        <v>0</v>
      </c>
    </row>
    <row r="29" spans="3:12" ht="12.75">
      <c r="C29" s="7" t="s">
        <v>180</v>
      </c>
      <c r="G29" s="31" t="s">
        <v>161</v>
      </c>
      <c r="I29" s="51">
        <v>0</v>
      </c>
      <c r="J29" s="3"/>
      <c r="K29" s="3" t="b">
        <v>0</v>
      </c>
      <c r="L29" s="3">
        <f t="shared" si="0"/>
        <v>0</v>
      </c>
    </row>
    <row r="30" spans="3:12" ht="12.75">
      <c r="C30" s="7" t="s">
        <v>181</v>
      </c>
      <c r="G30" s="31" t="s">
        <v>161</v>
      </c>
      <c r="I30" s="51">
        <v>0</v>
      </c>
      <c r="J30" s="3"/>
      <c r="K30" s="3" t="b">
        <v>0</v>
      </c>
      <c r="L30" s="3">
        <f t="shared" si="0"/>
        <v>0</v>
      </c>
    </row>
    <row r="31" spans="3:12" ht="12.75">
      <c r="C31" s="7" t="s">
        <v>182</v>
      </c>
      <c r="G31" s="31" t="s">
        <v>161</v>
      </c>
      <c r="I31" s="51">
        <v>0</v>
      </c>
      <c r="J31" s="3"/>
      <c r="K31" s="3" t="b">
        <v>0</v>
      </c>
      <c r="L31" s="3">
        <f t="shared" si="0"/>
        <v>0</v>
      </c>
    </row>
    <row r="32" spans="3:12" ht="12.75">
      <c r="C32" s="7" t="s">
        <v>183</v>
      </c>
      <c r="G32" s="31" t="s">
        <v>161</v>
      </c>
      <c r="I32" s="51">
        <v>0</v>
      </c>
      <c r="J32" s="3"/>
      <c r="K32" s="3" t="b">
        <v>0</v>
      </c>
      <c r="L32" s="3">
        <f t="shared" si="0"/>
        <v>0</v>
      </c>
    </row>
    <row r="33" spans="2:7" ht="12.75">
      <c r="B33" s="1" t="s">
        <v>83</v>
      </c>
      <c r="C33" s="7"/>
      <c r="G33" s="3"/>
    </row>
    <row r="34" spans="3:12" ht="12.75">
      <c r="C34" s="46" t="s">
        <v>166</v>
      </c>
      <c r="G34" s="31" t="s">
        <v>161</v>
      </c>
      <c r="I34" s="51">
        <v>0</v>
      </c>
      <c r="J34" s="3"/>
      <c r="K34" s="3" t="b">
        <v>0</v>
      </c>
      <c r="L34" s="3">
        <f t="shared" si="0"/>
        <v>0</v>
      </c>
    </row>
    <row r="35" spans="3:12" ht="12.75">
      <c r="C35" s="46" t="s">
        <v>88</v>
      </c>
      <c r="G35" s="31" t="s">
        <v>161</v>
      </c>
      <c r="I35" s="51">
        <v>0</v>
      </c>
      <c r="J35" s="3"/>
      <c r="K35" s="3" t="b">
        <v>0</v>
      </c>
      <c r="L35" s="3">
        <f t="shared" si="0"/>
        <v>0</v>
      </c>
    </row>
    <row r="36" spans="3:12" ht="12.75">
      <c r="C36" s="46" t="s">
        <v>167</v>
      </c>
      <c r="G36" s="31" t="s">
        <v>161</v>
      </c>
      <c r="I36" s="51">
        <v>0</v>
      </c>
      <c r="J36" s="3"/>
      <c r="K36" s="3" t="b">
        <v>0</v>
      </c>
      <c r="L36" s="3">
        <f t="shared" si="0"/>
        <v>0</v>
      </c>
    </row>
    <row r="37" spans="3:12" ht="12.75">
      <c r="C37" s="46" t="s">
        <v>164</v>
      </c>
      <c r="G37" s="31" t="s">
        <v>161</v>
      </c>
      <c r="I37" s="51">
        <v>0</v>
      </c>
      <c r="J37" s="3"/>
      <c r="K37" s="3" t="b">
        <v>0</v>
      </c>
      <c r="L37" s="3">
        <f t="shared" si="0"/>
        <v>0</v>
      </c>
    </row>
    <row r="38" spans="3:12" ht="12.75">
      <c r="C38" s="46" t="s">
        <v>168</v>
      </c>
      <c r="G38" s="31" t="s">
        <v>161</v>
      </c>
      <c r="I38" s="51">
        <v>0</v>
      </c>
      <c r="J38" s="3"/>
      <c r="K38" s="3" t="b">
        <v>0</v>
      </c>
      <c r="L38" s="3">
        <f t="shared" si="0"/>
        <v>0</v>
      </c>
    </row>
    <row r="39" spans="3:12" ht="12.75">
      <c r="C39" s="46" t="s">
        <v>26</v>
      </c>
      <c r="G39" s="31" t="s">
        <v>161</v>
      </c>
      <c r="I39" s="51">
        <v>0</v>
      </c>
      <c r="J39" s="3"/>
      <c r="K39" s="3" t="b">
        <v>0</v>
      </c>
      <c r="L39" s="3">
        <f t="shared" si="0"/>
        <v>0</v>
      </c>
    </row>
    <row r="40" spans="3:12" ht="12.75">
      <c r="C40" s="46" t="s">
        <v>165</v>
      </c>
      <c r="G40" s="31" t="s">
        <v>161</v>
      </c>
      <c r="I40" s="51">
        <v>0</v>
      </c>
      <c r="J40" s="3"/>
      <c r="K40" s="3" t="b">
        <v>0</v>
      </c>
      <c r="L40" s="3">
        <f t="shared" si="0"/>
        <v>0</v>
      </c>
    </row>
    <row r="41" spans="3:12" ht="12.75">
      <c r="C41" s="46" t="s">
        <v>169</v>
      </c>
      <c r="G41" s="31" t="s">
        <v>161</v>
      </c>
      <c r="I41" s="51">
        <v>0</v>
      </c>
      <c r="J41" s="3"/>
      <c r="K41" s="3" t="b">
        <v>0</v>
      </c>
      <c r="L41" s="3">
        <f t="shared" si="0"/>
        <v>0</v>
      </c>
    </row>
    <row r="42" spans="2:7" ht="12.75">
      <c r="B42" s="1" t="s">
        <v>84</v>
      </c>
      <c r="C42" s="7"/>
      <c r="G42" s="3"/>
    </row>
    <row r="43" spans="1:12" ht="12.75">
      <c r="A43" s="1"/>
      <c r="C43" s="7" t="s">
        <v>3</v>
      </c>
      <c r="G43" s="3">
        <f ca="1">INDIRECT(ADDRESS('Cattle Data'!E$1+ROW(A20),'Cattle Data'!G$1,,,"Cattle Data"))</f>
        <v>0.0071</v>
      </c>
      <c r="I43" s="51">
        <v>0</v>
      </c>
      <c r="J43" s="3"/>
      <c r="K43" s="3" t="b">
        <v>1</v>
      </c>
      <c r="L43" s="3">
        <f aca="true" t="shared" si="1" ref="L43:L56">IF(K43=TRUE,IF(I43=0,G43,I43),0)</f>
        <v>0.0071</v>
      </c>
    </row>
    <row r="44" spans="3:12" ht="12.75">
      <c r="C44" s="7" t="s">
        <v>5</v>
      </c>
      <c r="G44" s="3">
        <f ca="1">INDIRECT(ADDRESS('Cattle Data'!E$1+ROW(A21),'Cattle Data'!G$1,,,"Cattle Data"))</f>
        <v>0</v>
      </c>
      <c r="I44" s="51">
        <v>0</v>
      </c>
      <c r="J44" s="3"/>
      <c r="K44" s="3" t="b">
        <v>0</v>
      </c>
      <c r="L44" s="3">
        <f t="shared" si="1"/>
        <v>0</v>
      </c>
    </row>
    <row r="45" spans="3:12" ht="12.75">
      <c r="C45" s="7" t="s">
        <v>6</v>
      </c>
      <c r="G45" s="3">
        <f ca="1">INDIRECT(ADDRESS('Cattle Data'!E$1+ROW(A22),'Cattle Data'!G$1,,,"Cattle Data"))</f>
        <v>0.001</v>
      </c>
      <c r="I45" s="51">
        <v>0</v>
      </c>
      <c r="J45" s="3"/>
      <c r="K45" s="3" t="b">
        <v>0</v>
      </c>
      <c r="L45" s="3">
        <f t="shared" si="1"/>
        <v>0</v>
      </c>
    </row>
    <row r="46" spans="3:12" ht="12.75">
      <c r="C46" s="7" t="s">
        <v>31</v>
      </c>
      <c r="G46" s="3">
        <f ca="1">INDIRECT(ADDRESS('Cattle Data'!E$1+ROW(A23),'Cattle Data'!G$1,,,"Cattle Data"))</f>
        <v>0.0034</v>
      </c>
      <c r="I46" s="51">
        <v>0</v>
      </c>
      <c r="J46" s="3"/>
      <c r="K46" s="3" t="b">
        <v>1</v>
      </c>
      <c r="L46" s="3">
        <f t="shared" si="1"/>
        <v>0.0034</v>
      </c>
    </row>
    <row r="47" spans="3:12" ht="12.75">
      <c r="C47" s="7" t="s">
        <v>77</v>
      </c>
      <c r="G47" s="3">
        <f ca="1">INDIRECT(ADDRESS('Cattle Data'!E$1+ROW(A24),'Cattle Data'!G$1,,,"Cattle Data"))</f>
        <v>0.006</v>
      </c>
      <c r="I47" s="51">
        <v>0</v>
      </c>
      <c r="J47" s="3"/>
      <c r="K47" s="3" t="b">
        <v>0</v>
      </c>
      <c r="L47" s="3">
        <f t="shared" si="1"/>
        <v>0</v>
      </c>
    </row>
    <row r="48" spans="3:12" ht="12.75">
      <c r="C48" s="7" t="s">
        <v>4</v>
      </c>
      <c r="G48" s="3">
        <f ca="1">INDIRECT(ADDRESS('Cattle Data'!E$1+ROW(A25),'Cattle Data'!G$1,,,"Cattle Data"))</f>
        <v>0.0006</v>
      </c>
      <c r="I48" s="51">
        <v>0</v>
      </c>
      <c r="J48" s="3"/>
      <c r="K48" s="3" t="b">
        <v>0</v>
      </c>
      <c r="L48" s="3">
        <f t="shared" si="1"/>
        <v>0</v>
      </c>
    </row>
    <row r="49" spans="3:12" ht="12.75">
      <c r="C49" s="7" t="s">
        <v>32</v>
      </c>
      <c r="G49" s="3">
        <f ca="1">INDIRECT(ADDRESS('Cattle Data'!E$1+ROW(A26),'Cattle Data'!G$1,,,"Cattle Data"))</f>
        <v>0.0015</v>
      </c>
      <c r="I49" s="51">
        <v>0</v>
      </c>
      <c r="J49" s="3"/>
      <c r="K49" s="3" t="b">
        <v>0</v>
      </c>
      <c r="L49" s="3">
        <f t="shared" si="1"/>
        <v>0</v>
      </c>
    </row>
    <row r="50" spans="3:12" ht="12.75">
      <c r="C50" s="7" t="s">
        <v>33</v>
      </c>
      <c r="G50" s="4">
        <f ca="1">INDIRECT(ADDRESS('Cattle Data'!E$1+ROW(A27),'Cattle Data'!G$1,,,"Cattle Data"))</f>
        <v>0.1</v>
      </c>
      <c r="I50" s="50">
        <v>0</v>
      </c>
      <c r="K50" t="b">
        <v>0</v>
      </c>
      <c r="L50" s="35">
        <f t="shared" si="1"/>
        <v>0</v>
      </c>
    </row>
    <row r="51" spans="3:12" ht="12.75">
      <c r="C51" s="7" t="s">
        <v>34</v>
      </c>
      <c r="G51" s="4">
        <f ca="1">INDIRECT(ADDRESS('Cattle Data'!E$1+ROW(A28),'Cattle Data'!G$1,,,"Cattle Data"))</f>
        <v>10</v>
      </c>
      <c r="I51" s="50">
        <v>0</v>
      </c>
      <c r="K51" t="b">
        <v>0</v>
      </c>
      <c r="L51" s="35">
        <f t="shared" si="1"/>
        <v>0</v>
      </c>
    </row>
    <row r="52" spans="3:12" ht="12.75">
      <c r="C52" s="7" t="s">
        <v>35</v>
      </c>
      <c r="G52" s="4">
        <f ca="1">INDIRECT(ADDRESS('Cattle Data'!E$1+ROW(A29),'Cattle Data'!G$1,,,"Cattle Data"))</f>
        <v>0.5</v>
      </c>
      <c r="I52" s="50">
        <v>0</v>
      </c>
      <c r="K52" t="b">
        <v>0</v>
      </c>
      <c r="L52" s="35">
        <f t="shared" si="1"/>
        <v>0</v>
      </c>
    </row>
    <row r="53" spans="3:12" ht="12.75">
      <c r="C53" s="7" t="s">
        <v>36</v>
      </c>
      <c r="G53" s="4">
        <f ca="1">INDIRECT(ADDRESS('Cattle Data'!E$1+ROW(A30),'Cattle Data'!G$1,,,"Cattle Data"))</f>
        <v>50</v>
      </c>
      <c r="I53" s="50">
        <v>0</v>
      </c>
      <c r="K53" t="b">
        <v>0</v>
      </c>
      <c r="L53" s="35">
        <f t="shared" si="1"/>
        <v>0</v>
      </c>
    </row>
    <row r="54" spans="3:12" ht="12.75">
      <c r="C54" s="7" t="s">
        <v>37</v>
      </c>
      <c r="G54" s="4">
        <f ca="1">INDIRECT(ADDRESS('Cattle Data'!E$1+ROW(A31),'Cattle Data'!G$1,,,"Cattle Data"))</f>
        <v>20</v>
      </c>
      <c r="I54" s="50">
        <v>0</v>
      </c>
      <c r="K54" t="b">
        <v>0</v>
      </c>
      <c r="L54" s="35">
        <f t="shared" si="1"/>
        <v>0</v>
      </c>
    </row>
    <row r="55" spans="3:12" ht="12.75">
      <c r="C55" s="7" t="s">
        <v>38</v>
      </c>
      <c r="G55" s="4">
        <f ca="1">INDIRECT(ADDRESS('Cattle Data'!E$1+ROW(A32),'Cattle Data'!G$1,,,"Cattle Data"))</f>
        <v>0.1</v>
      </c>
      <c r="I55" s="50">
        <v>0</v>
      </c>
      <c r="K55" t="b">
        <v>0</v>
      </c>
      <c r="L55" s="35">
        <f t="shared" si="1"/>
        <v>0</v>
      </c>
    </row>
    <row r="56" spans="3:12" ht="12.75">
      <c r="C56" s="7" t="s">
        <v>39</v>
      </c>
      <c r="G56" s="4">
        <f ca="1">INDIRECT(ADDRESS('Cattle Data'!E$1+ROW(A33),'Cattle Data'!G$1,,,"Cattle Data"))</f>
        <v>30</v>
      </c>
      <c r="I56" s="50">
        <v>0</v>
      </c>
      <c r="K56" t="b">
        <v>0</v>
      </c>
      <c r="L56" s="35">
        <f t="shared" si="1"/>
        <v>0</v>
      </c>
    </row>
    <row r="57" spans="2:12" ht="12.75">
      <c r="B57" s="1" t="s">
        <v>7</v>
      </c>
      <c r="C57" s="7"/>
      <c r="I57" s="50"/>
      <c r="L57" s="17"/>
    </row>
    <row r="58" spans="3:12" ht="12.75">
      <c r="C58" t="s">
        <v>40</v>
      </c>
      <c r="G58" s="4">
        <f ca="1">INDIRECT(ADDRESS('Cattle Data'!E$1+ROW(A35),'Cattle Data'!G$1,,,"Cattle Data"))</f>
        <v>0</v>
      </c>
      <c r="I58" s="50">
        <v>0</v>
      </c>
      <c r="K58" t="b">
        <v>0</v>
      </c>
      <c r="L58" s="50">
        <v>0</v>
      </c>
    </row>
    <row r="59" spans="3:12" ht="12.75">
      <c r="C59" s="48" t="s">
        <v>150</v>
      </c>
      <c r="G59" t="s">
        <v>161</v>
      </c>
      <c r="I59" s="50">
        <v>0</v>
      </c>
      <c r="K59" t="b">
        <v>0</v>
      </c>
      <c r="L59" s="50">
        <v>0</v>
      </c>
    </row>
    <row r="60" spans="3:12" ht="12.75">
      <c r="C60" s="48" t="s">
        <v>151</v>
      </c>
      <c r="G60" t="s">
        <v>161</v>
      </c>
      <c r="I60" s="50">
        <v>0</v>
      </c>
      <c r="K60" t="b">
        <v>0</v>
      </c>
      <c r="L60" s="50">
        <v>0</v>
      </c>
    </row>
    <row r="61" spans="3:7" ht="12.75">
      <c r="C61" s="48"/>
      <c r="G61" s="4"/>
    </row>
    <row r="62" spans="3:7" ht="12.75">
      <c r="C62" s="48"/>
      <c r="G62" s="4"/>
    </row>
    <row r="63" spans="1:9" ht="12.75">
      <c r="A63" s="1" t="s">
        <v>8</v>
      </c>
      <c r="G63" s="1" t="s">
        <v>17</v>
      </c>
      <c r="H63" s="1" t="s">
        <v>22</v>
      </c>
      <c r="I63" s="1" t="s">
        <v>23</v>
      </c>
    </row>
    <row r="64" spans="2:11" ht="12.75">
      <c r="B64" t="str">
        <f ca="1" t="shared" si="2" ref="B64:B95">INDIRECT(ADDRESS(1,ROW(A6),,,"FeedStuffs Data"))</f>
        <v>Alfalfa - Hay - Early Bloom</v>
      </c>
      <c r="G64" s="12"/>
      <c r="H64" s="3">
        <v>0</v>
      </c>
      <c r="I64" s="3">
        <v>1</v>
      </c>
      <c r="K64" t="b">
        <v>0</v>
      </c>
    </row>
    <row r="65" spans="2:11" ht="12.75">
      <c r="B65" t="str">
        <f ca="1" t="shared" si="2"/>
        <v>Alfalfa - Hay - Mid Bloom</v>
      </c>
      <c r="G65" s="12">
        <v>60</v>
      </c>
      <c r="H65" s="3">
        <v>0</v>
      </c>
      <c r="I65" s="3">
        <v>1</v>
      </c>
      <c r="K65" t="b">
        <v>0</v>
      </c>
    </row>
    <row r="66" spans="2:11" ht="12.75">
      <c r="B66" t="str">
        <f ca="1" t="shared" si="2"/>
        <v>Alfalfa - Hay - Full Bloom</v>
      </c>
      <c r="G66" s="12"/>
      <c r="H66" s="3"/>
      <c r="I66" s="3">
        <v>1</v>
      </c>
      <c r="K66" t="b">
        <v>0</v>
      </c>
    </row>
    <row r="67" spans="2:11" ht="12.75">
      <c r="B67" t="str">
        <f ca="1" t="shared" si="2"/>
        <v>Alfalfa - Silage - Early Bloom</v>
      </c>
      <c r="G67" s="12"/>
      <c r="H67" s="3"/>
      <c r="I67" s="3">
        <v>1</v>
      </c>
      <c r="K67" t="b">
        <v>0</v>
      </c>
    </row>
    <row r="68" spans="2:11" ht="12.75">
      <c r="B68" t="str">
        <f ca="1" t="shared" si="2"/>
        <v>Alfalfa - Silage - Mid Bloom</v>
      </c>
      <c r="G68" s="12">
        <v>40</v>
      </c>
      <c r="H68" s="3"/>
      <c r="I68" s="3">
        <v>1</v>
      </c>
      <c r="K68" t="b">
        <v>1</v>
      </c>
    </row>
    <row r="69" spans="2:11" ht="12.75">
      <c r="B69" t="str">
        <f ca="1" t="shared" si="2"/>
        <v>Alfalfa - Silage - Full Bloom</v>
      </c>
      <c r="G69" s="12"/>
      <c r="H69" s="3"/>
      <c r="I69" s="3">
        <v>1</v>
      </c>
      <c r="K69" t="b">
        <v>0</v>
      </c>
    </row>
    <row r="70" spans="2:11" ht="12.75">
      <c r="B70" t="str">
        <f ca="1" t="shared" si="2"/>
        <v>Barley Grain</v>
      </c>
      <c r="G70" s="12">
        <v>60</v>
      </c>
      <c r="H70" s="3"/>
      <c r="I70" s="3">
        <v>1</v>
      </c>
      <c r="K70" t="b">
        <v>0</v>
      </c>
    </row>
    <row r="71" spans="2:11" ht="12.75">
      <c r="B71" t="str">
        <f ca="1" t="shared" si="2"/>
        <v>Barley Silage</v>
      </c>
      <c r="G71" s="12"/>
      <c r="H71" s="3"/>
      <c r="I71" s="3">
        <v>1</v>
      </c>
      <c r="K71" t="b">
        <v>0</v>
      </c>
    </row>
    <row r="72" spans="2:11" ht="12.75">
      <c r="B72" t="str">
        <f ca="1" t="shared" si="2"/>
        <v>Barley Straw</v>
      </c>
      <c r="G72" s="12">
        <v>15</v>
      </c>
      <c r="H72" s="3">
        <v>0</v>
      </c>
      <c r="I72" s="3">
        <v>1</v>
      </c>
      <c r="K72" t="b">
        <v>0</v>
      </c>
    </row>
    <row r="73" spans="2:11" ht="12.75">
      <c r="B73" t="str">
        <f ca="1" t="shared" si="2"/>
        <v>Brewers Grains - Wet</v>
      </c>
      <c r="G73" s="12"/>
      <c r="H73" s="3"/>
      <c r="I73" s="3">
        <v>1</v>
      </c>
      <c r="K73" t="b">
        <v>0</v>
      </c>
    </row>
    <row r="74" spans="2:11" ht="12.75">
      <c r="B74" t="str">
        <f ca="1" t="shared" si="2"/>
        <v>Brewers Grains - Dehy</v>
      </c>
      <c r="G74" s="12"/>
      <c r="H74" s="3"/>
      <c r="I74" s="3">
        <v>1</v>
      </c>
      <c r="K74" t="b">
        <v>0</v>
      </c>
    </row>
    <row r="75" spans="2:11" ht="12.75">
      <c r="B75" t="str">
        <f ca="1" t="shared" si="2"/>
        <v>Corn Distillers - Dehy</v>
      </c>
      <c r="G75" s="12">
        <v>60</v>
      </c>
      <c r="H75" s="3"/>
      <c r="I75" s="3">
        <v>1</v>
      </c>
      <c r="K75" t="b">
        <v>0</v>
      </c>
    </row>
    <row r="76" spans="2:11" ht="12.75">
      <c r="B76" t="str">
        <f ca="1" t="shared" si="2"/>
        <v>Corn Distillers - Wet</v>
      </c>
      <c r="G76" s="12">
        <v>20</v>
      </c>
      <c r="H76" s="3"/>
      <c r="I76" s="3">
        <v>1</v>
      </c>
      <c r="K76" t="b">
        <v>0</v>
      </c>
    </row>
    <row r="77" spans="2:11" ht="12.75">
      <c r="B77" t="str">
        <f ca="1" t="shared" si="2"/>
        <v>Corn Gluten 60% Protein</v>
      </c>
      <c r="G77" s="12"/>
      <c r="H77" s="3"/>
      <c r="I77" s="3">
        <v>1</v>
      </c>
      <c r="K77" t="b">
        <v>0</v>
      </c>
    </row>
    <row r="78" spans="2:11" ht="12.75">
      <c r="B78" t="str">
        <f ca="1" t="shared" si="2"/>
        <v>Corn Grain</v>
      </c>
      <c r="G78" s="12">
        <v>75</v>
      </c>
      <c r="H78" s="3"/>
      <c r="I78" s="3">
        <v>1</v>
      </c>
      <c r="K78" t="b">
        <v>1</v>
      </c>
    </row>
    <row r="79" spans="2:11" ht="12.75">
      <c r="B79" t="str">
        <f ca="1" t="shared" si="2"/>
        <v>Corn - High Moisture Grain</v>
      </c>
      <c r="G79" s="12">
        <v>65</v>
      </c>
      <c r="H79" s="3"/>
      <c r="I79" s="3">
        <v>1</v>
      </c>
      <c r="K79" t="b">
        <v>1</v>
      </c>
    </row>
    <row r="80" spans="2:11" ht="12.75">
      <c r="B80" t="str">
        <f ca="1" t="shared" si="2"/>
        <v>Corn Silage</v>
      </c>
      <c r="G80" s="12">
        <v>30</v>
      </c>
      <c r="H80" s="3"/>
      <c r="I80" s="3">
        <v>1</v>
      </c>
      <c r="K80" t="b">
        <v>1</v>
      </c>
    </row>
    <row r="81" spans="2:11" ht="12.75">
      <c r="B81" t="str">
        <f ca="1" t="shared" si="2"/>
        <v>Cotton Seeds</v>
      </c>
      <c r="G81" s="12">
        <v>200</v>
      </c>
      <c r="H81" s="3"/>
      <c r="I81" s="3">
        <v>1</v>
      </c>
      <c r="K81" t="b">
        <v>1</v>
      </c>
    </row>
    <row r="82" spans="2:11" ht="12.75">
      <c r="B82" t="str">
        <f ca="1" t="shared" si="2"/>
        <v>Animal Fat</v>
      </c>
      <c r="G82" s="12"/>
      <c r="H82" s="3"/>
      <c r="I82" s="3">
        <v>1</v>
      </c>
      <c r="K82" t="b">
        <v>0</v>
      </c>
    </row>
    <row r="83" spans="2:11" ht="12.75">
      <c r="B83" t="str">
        <f ca="1" t="shared" si="2"/>
        <v>Vegetable Oil</v>
      </c>
      <c r="G83" s="12">
        <v>200</v>
      </c>
      <c r="H83" s="3"/>
      <c r="I83" s="3">
        <v>1</v>
      </c>
      <c r="K83" t="b">
        <v>1</v>
      </c>
    </row>
    <row r="84" spans="2:11" ht="12.75">
      <c r="B84" t="str">
        <f ca="1" t="shared" si="2"/>
        <v>Oat Grain</v>
      </c>
      <c r="G84" s="12">
        <v>200</v>
      </c>
      <c r="H84" s="3"/>
      <c r="I84" s="3">
        <v>1</v>
      </c>
      <c r="K84" t="b">
        <v>0</v>
      </c>
    </row>
    <row r="85" spans="2:11" ht="12.75">
      <c r="B85" t="str">
        <f ca="1" t="shared" si="2"/>
        <v>Oat Silage</v>
      </c>
      <c r="G85" s="12"/>
      <c r="H85" s="3"/>
      <c r="I85" s="3">
        <v>1</v>
      </c>
      <c r="K85" t="b">
        <v>0</v>
      </c>
    </row>
    <row r="86" spans="2:11" ht="12.75">
      <c r="B86" t="str">
        <f ca="1" t="shared" si="2"/>
        <v>Soybeans</v>
      </c>
      <c r="G86" s="12">
        <v>250</v>
      </c>
      <c r="H86" s="3"/>
      <c r="I86" s="3">
        <v>1</v>
      </c>
      <c r="K86" t="b">
        <v>0</v>
      </c>
    </row>
    <row r="87" spans="2:11" ht="12.75">
      <c r="B87" t="str">
        <f ca="1" t="shared" si="2"/>
        <v>Roasted Soybeans</v>
      </c>
      <c r="G87" s="12">
        <v>220</v>
      </c>
      <c r="H87" s="3"/>
      <c r="I87" s="3">
        <v>1</v>
      </c>
      <c r="K87" t="b">
        <v>1</v>
      </c>
    </row>
    <row r="88" spans="2:11" ht="12.75">
      <c r="B88" t="str">
        <f ca="1" t="shared" si="2"/>
        <v>Soybean Meal 44% Protein</v>
      </c>
      <c r="G88" s="12">
        <v>200</v>
      </c>
      <c r="H88" s="3"/>
      <c r="I88" s="3">
        <v>1</v>
      </c>
      <c r="K88" t="b">
        <v>1</v>
      </c>
    </row>
    <row r="89" spans="2:11" ht="12.75">
      <c r="B89" t="str">
        <f ca="1" t="shared" si="2"/>
        <v>Urea</v>
      </c>
      <c r="G89" s="12"/>
      <c r="H89" s="3">
        <v>0</v>
      </c>
      <c r="I89" s="3">
        <v>1</v>
      </c>
      <c r="K89" t="b">
        <v>0</v>
      </c>
    </row>
    <row r="90" spans="2:11" ht="12.75">
      <c r="B90" t="str">
        <f ca="1" t="shared" si="2"/>
        <v>Wheat </v>
      </c>
      <c r="G90" s="12">
        <v>100</v>
      </c>
      <c r="H90" s="3"/>
      <c r="I90" s="3">
        <v>1</v>
      </c>
      <c r="K90" t="b">
        <v>0</v>
      </c>
    </row>
    <row r="91" spans="2:11" ht="12.75">
      <c r="B91" t="str">
        <f ca="1" t="shared" si="2"/>
        <v>Wheat Silage</v>
      </c>
      <c r="G91" s="12">
        <v>50</v>
      </c>
      <c r="H91" s="3"/>
      <c r="I91" s="3">
        <v>1</v>
      </c>
      <c r="K91" t="b">
        <v>0</v>
      </c>
    </row>
    <row r="92" spans="2:11" ht="12.75">
      <c r="B92" t="str">
        <f ca="1" t="shared" si="2"/>
        <v>Di-Cal</v>
      </c>
      <c r="G92" s="12">
        <v>150</v>
      </c>
      <c r="H92" s="3"/>
      <c r="I92" s="3">
        <v>1</v>
      </c>
      <c r="K92" t="b">
        <v>1</v>
      </c>
    </row>
    <row r="93" spans="2:11" ht="12.75">
      <c r="B93" t="str">
        <f ca="1" t="shared" si="2"/>
        <v>Limestone</v>
      </c>
      <c r="G93" s="12">
        <v>70</v>
      </c>
      <c r="H93" s="3"/>
      <c r="I93" s="3">
        <v>1</v>
      </c>
      <c r="K93" t="b">
        <v>1</v>
      </c>
    </row>
    <row r="94" spans="2:11" ht="12.75">
      <c r="B94">
        <f ca="1" t="shared" si="2"/>
        <v>0</v>
      </c>
      <c r="G94" s="12">
        <v>0</v>
      </c>
      <c r="H94" s="3"/>
      <c r="I94" s="3">
        <v>1</v>
      </c>
      <c r="K94" t="b">
        <v>0</v>
      </c>
    </row>
    <row r="95" spans="2:11" ht="12.75">
      <c r="B95">
        <f ca="1" t="shared" si="2"/>
        <v>0</v>
      </c>
      <c r="G95" s="12">
        <v>0</v>
      </c>
      <c r="H95" s="3"/>
      <c r="I95" s="3">
        <v>1</v>
      </c>
      <c r="K95" t="b">
        <v>0</v>
      </c>
    </row>
    <row r="96" spans="2:11" ht="12.75">
      <c r="B96">
        <f ca="1" t="shared" si="3" ref="B96:B113">INDIRECT(ADDRESS(1,ROW(A38),,,"FeedStuffs Data"))</f>
        <v>0</v>
      </c>
      <c r="G96" s="12">
        <v>0</v>
      </c>
      <c r="H96" s="3"/>
      <c r="I96" s="3">
        <v>1</v>
      </c>
      <c r="K96" t="b">
        <v>0</v>
      </c>
    </row>
    <row r="97" spans="2:11" ht="12.75">
      <c r="B97">
        <f ca="1" t="shared" si="3"/>
        <v>0</v>
      </c>
      <c r="G97" s="12">
        <v>0</v>
      </c>
      <c r="H97" s="3"/>
      <c r="I97" s="3">
        <v>1</v>
      </c>
      <c r="K97" t="b">
        <v>0</v>
      </c>
    </row>
    <row r="98" spans="2:11" ht="12.75">
      <c r="B98">
        <f ca="1" t="shared" si="3"/>
        <v>0</v>
      </c>
      <c r="G98" s="12">
        <v>0</v>
      </c>
      <c r="H98" s="3">
        <v>0</v>
      </c>
      <c r="I98" s="3">
        <v>1</v>
      </c>
      <c r="K98" t="b">
        <v>0</v>
      </c>
    </row>
    <row r="99" spans="2:11" ht="12.75">
      <c r="B99">
        <f ca="1" t="shared" si="3"/>
        <v>0</v>
      </c>
      <c r="G99" s="12">
        <v>0</v>
      </c>
      <c r="H99" s="3">
        <v>0</v>
      </c>
      <c r="I99" s="3">
        <v>1</v>
      </c>
      <c r="K99" t="b">
        <v>0</v>
      </c>
    </row>
    <row r="100" spans="2:11" ht="12.75">
      <c r="B100">
        <f ca="1" t="shared" si="3"/>
        <v>0</v>
      </c>
      <c r="G100" s="12">
        <v>0</v>
      </c>
      <c r="H100" s="3">
        <v>0</v>
      </c>
      <c r="I100" s="3">
        <v>1</v>
      </c>
      <c r="K100" t="b">
        <v>0</v>
      </c>
    </row>
    <row r="101" spans="2:11" ht="12.75">
      <c r="B101">
        <f ca="1" t="shared" si="3"/>
        <v>0</v>
      </c>
      <c r="G101" s="12"/>
      <c r="H101" s="3"/>
      <c r="I101" s="3">
        <v>1</v>
      </c>
      <c r="K101" t="b">
        <v>0</v>
      </c>
    </row>
    <row r="102" spans="2:11" ht="12.75">
      <c r="B102">
        <f ca="1" t="shared" si="3"/>
        <v>0</v>
      </c>
      <c r="G102" s="12"/>
      <c r="H102" s="3"/>
      <c r="I102" s="3">
        <v>1</v>
      </c>
      <c r="K102" t="b">
        <v>0</v>
      </c>
    </row>
    <row r="103" spans="2:11" ht="12.75">
      <c r="B103">
        <f ca="1" t="shared" si="3"/>
        <v>0</v>
      </c>
      <c r="G103" s="12"/>
      <c r="H103" s="3"/>
      <c r="I103" s="3">
        <v>1</v>
      </c>
      <c r="K103" t="b">
        <v>0</v>
      </c>
    </row>
    <row r="104" spans="2:11" ht="12.75">
      <c r="B104">
        <f ca="1" t="shared" si="3"/>
        <v>0</v>
      </c>
      <c r="G104" s="12"/>
      <c r="H104" s="3"/>
      <c r="I104" s="3">
        <v>1</v>
      </c>
      <c r="K104" t="b">
        <v>0</v>
      </c>
    </row>
    <row r="105" spans="2:11" ht="12.75">
      <c r="B105">
        <f ca="1" t="shared" si="3"/>
        <v>0</v>
      </c>
      <c r="G105" s="12"/>
      <c r="H105" s="3"/>
      <c r="I105" s="3">
        <v>1</v>
      </c>
      <c r="K105" t="b">
        <v>0</v>
      </c>
    </row>
    <row r="106" spans="2:11" ht="12.75">
      <c r="B106">
        <f ca="1" t="shared" si="3"/>
        <v>0</v>
      </c>
      <c r="G106" s="12"/>
      <c r="H106" s="3"/>
      <c r="I106" s="3">
        <v>1</v>
      </c>
      <c r="K106" t="b">
        <v>0</v>
      </c>
    </row>
    <row r="107" spans="2:11" ht="12.75">
      <c r="B107">
        <f ca="1" t="shared" si="3"/>
        <v>0</v>
      </c>
      <c r="G107" s="12"/>
      <c r="H107" s="3"/>
      <c r="I107" s="3">
        <v>1</v>
      </c>
      <c r="K107" t="b">
        <v>0</v>
      </c>
    </row>
    <row r="108" spans="2:11" ht="12.75">
      <c r="B108">
        <f ca="1" t="shared" si="3"/>
        <v>0</v>
      </c>
      <c r="G108" s="12"/>
      <c r="H108" s="3"/>
      <c r="I108" s="3">
        <v>1</v>
      </c>
      <c r="K108" t="b">
        <v>0</v>
      </c>
    </row>
    <row r="109" spans="2:11" ht="12.75">
      <c r="B109">
        <f ca="1" t="shared" si="3"/>
        <v>0</v>
      </c>
      <c r="G109" s="12"/>
      <c r="H109" s="3"/>
      <c r="I109" s="3">
        <v>1</v>
      </c>
      <c r="K109" t="b">
        <v>0</v>
      </c>
    </row>
    <row r="110" spans="2:11" ht="12.75">
      <c r="B110">
        <f ca="1" t="shared" si="3"/>
        <v>0</v>
      </c>
      <c r="G110" s="12"/>
      <c r="H110" s="3"/>
      <c r="I110" s="3">
        <v>1</v>
      </c>
      <c r="K110" t="b">
        <v>0</v>
      </c>
    </row>
    <row r="111" spans="2:11" ht="12.75">
      <c r="B111">
        <f ca="1" t="shared" si="3"/>
        <v>0</v>
      </c>
      <c r="G111" s="12"/>
      <c r="H111" s="3"/>
      <c r="I111" s="3">
        <v>1</v>
      </c>
      <c r="K111" t="b">
        <v>0</v>
      </c>
    </row>
    <row r="112" spans="2:11" ht="12.75">
      <c r="B112">
        <f ca="1" t="shared" si="3"/>
        <v>0</v>
      </c>
      <c r="G112" s="12"/>
      <c r="H112" s="3"/>
      <c r="I112" s="3">
        <v>1</v>
      </c>
      <c r="K112" t="b">
        <v>0</v>
      </c>
    </row>
    <row r="113" spans="2:11" ht="12.75">
      <c r="B113">
        <f ca="1" t="shared" si="3"/>
        <v>50</v>
      </c>
      <c r="G113" s="12"/>
      <c r="H113" s="3"/>
      <c r="I113" s="3">
        <v>1</v>
      </c>
      <c r="K113" t="b">
        <v>0</v>
      </c>
    </row>
    <row r="114" spans="7:9" ht="12.75">
      <c r="G114" s="12"/>
      <c r="H114" s="3"/>
      <c r="I114" s="3"/>
    </row>
    <row r="115" spans="7:9" ht="12.75">
      <c r="G115" s="12"/>
      <c r="H115" s="3"/>
      <c r="I115" s="3"/>
    </row>
    <row r="116" spans="7:9" ht="12.75">
      <c r="G116" s="12"/>
      <c r="H116" s="3"/>
      <c r="I116" s="3"/>
    </row>
    <row r="117" spans="7:9" ht="12.75">
      <c r="G117" s="12"/>
      <c r="H117" s="3"/>
      <c r="I117" s="3"/>
    </row>
  </sheetData>
  <printOptions/>
  <pageMargins left="0.5" right="0.5" top="0.75" bottom="0.8" header="0.5" footer="0.5"/>
  <pageSetup horizontalDpi="204" verticalDpi="204" orientation="portrait" r:id="rId2"/>
  <legacyDrawing r:id="rId1"/>
</worksheet>
</file>

<file path=xl/worksheets/sheet4.xml><?xml version="1.0" encoding="utf-8"?>
<worksheet xmlns="http://schemas.openxmlformats.org/spreadsheetml/2006/main" xmlns:r="http://schemas.openxmlformats.org/officeDocument/2006/relationships">
  <sheetPr codeName="Sheet3"/>
  <dimension ref="A1:IV447"/>
  <sheetViews>
    <sheetView workbookViewId="0" topLeftCell="H1">
      <pane xSplit="5" topLeftCell="M8" activePane="topRight" state="frozen"/>
      <selection pane="topLeft" activeCell="H1" sqref="H1"/>
      <selection pane="topRight" activeCell="M12" sqref="M12"/>
    </sheetView>
  </sheetViews>
  <sheetFormatPr defaultColWidth="9.140625" defaultRowHeight="12.75"/>
  <cols>
    <col min="4" max="4" width="9.140625" style="25" customWidth="1"/>
    <col min="7" max="7" width="9.8515625" style="0" customWidth="1"/>
    <col min="8" max="8" width="9.140625" style="43" customWidth="1"/>
    <col min="9" max="12" width="9.140625" style="7" customWidth="1"/>
    <col min="13" max="13" width="10.28125" style="7" bestFit="1" customWidth="1"/>
    <col min="14" max="20" width="9.28125" style="7" bestFit="1" customWidth="1"/>
    <col min="21" max="23" width="9.140625" style="7" customWidth="1"/>
    <col min="24" max="27" width="9.28125" style="7" bestFit="1" customWidth="1"/>
    <col min="28" max="28" width="9.140625" style="7" customWidth="1"/>
    <col min="29" max="32" width="9.28125" style="7" bestFit="1" customWidth="1"/>
    <col min="33" max="34" width="9.140625" style="7" customWidth="1"/>
    <col min="35" max="37" width="9.28125" style="7" bestFit="1" customWidth="1"/>
    <col min="38" max="16384" width="9.140625" style="7" customWidth="1"/>
  </cols>
  <sheetData>
    <row r="1" spans="2:37" ht="12.75">
      <c r="B1" t="s">
        <v>53</v>
      </c>
      <c r="D1" t="s">
        <v>72</v>
      </c>
      <c r="E1">
        <f ca="1">INDIRECT(ADDRESS(A2,4))</f>
        <v>1</v>
      </c>
      <c r="F1" t="s">
        <v>71</v>
      </c>
      <c r="G1">
        <f ca="1">13+(A3-2)*INDIRECT(ADDRESS(A2,5))+(A4-2)</f>
        <v>17</v>
      </c>
      <c r="H1" s="1"/>
      <c r="K1" t="s">
        <v>46</v>
      </c>
      <c r="M1" s="1" t="s">
        <v>116</v>
      </c>
      <c r="W1" s="17"/>
      <c r="X1" s="17"/>
      <c r="Y1" s="17"/>
      <c r="Z1" s="17"/>
      <c r="AA1" s="17"/>
      <c r="AB1" s="74"/>
      <c r="AC1" s="74"/>
      <c r="AD1" s="74"/>
      <c r="AE1" s="74"/>
      <c r="AF1" s="74"/>
      <c r="AG1" s="74"/>
      <c r="AH1" s="74"/>
      <c r="AI1" s="74"/>
      <c r="AJ1" s="74"/>
      <c r="AK1" s="74"/>
    </row>
    <row r="2" spans="1:256" ht="12.75">
      <c r="A2">
        <v>3</v>
      </c>
      <c r="D2" t="s">
        <v>67</v>
      </c>
      <c r="E2" t="s">
        <v>68</v>
      </c>
      <c r="F2" t="s">
        <v>69</v>
      </c>
      <c r="H2" s="1"/>
      <c r="K2" t="s">
        <v>64</v>
      </c>
      <c r="M2" t="s">
        <v>123</v>
      </c>
      <c r="R2" t="s">
        <v>124</v>
      </c>
      <c r="W2" t="s">
        <v>125</v>
      </c>
      <c r="X2" t="s">
        <v>1</v>
      </c>
      <c r="Y2" t="s">
        <v>1</v>
      </c>
      <c r="Z2" t="s">
        <v>1</v>
      </c>
      <c r="AA2" t="s">
        <v>1</v>
      </c>
      <c r="AB2" t="s">
        <v>126</v>
      </c>
      <c r="AC2" t="s">
        <v>1</v>
      </c>
      <c r="AD2" t="s">
        <v>1</v>
      </c>
      <c r="AE2" t="s">
        <v>1</v>
      </c>
      <c r="AF2" t="s">
        <v>1</v>
      </c>
      <c r="AG2" t="s">
        <v>127</v>
      </c>
      <c r="AH2" t="s">
        <v>1</v>
      </c>
      <c r="AI2" t="s">
        <v>1</v>
      </c>
      <c r="AJ2" t="s">
        <v>1</v>
      </c>
      <c r="AK2" t="s">
        <v>1</v>
      </c>
      <c r="AL2" t="s">
        <v>128</v>
      </c>
      <c r="AM2" t="s">
        <v>1</v>
      </c>
      <c r="AN2" t="s">
        <v>1</v>
      </c>
      <c r="AO2" t="s">
        <v>1</v>
      </c>
      <c r="AP2" t="s">
        <v>1</v>
      </c>
      <c r="AQ2" t="s">
        <v>1</v>
      </c>
      <c r="AR2" t="s">
        <v>1</v>
      </c>
      <c r="AS2" t="s">
        <v>1</v>
      </c>
      <c r="AT2" t="s">
        <v>1</v>
      </c>
      <c r="AU2" t="s">
        <v>1</v>
      </c>
      <c r="AV2" t="s">
        <v>1</v>
      </c>
      <c r="AW2" t="s">
        <v>1</v>
      </c>
      <c r="AX2" t="s">
        <v>1</v>
      </c>
      <c r="AY2" t="s">
        <v>1</v>
      </c>
      <c r="AZ2" t="s">
        <v>1</v>
      </c>
      <c r="BA2" t="s">
        <v>1</v>
      </c>
      <c r="BB2" t="s">
        <v>1</v>
      </c>
      <c r="BC2" t="s">
        <v>1</v>
      </c>
      <c r="BD2" t="s">
        <v>1</v>
      </c>
      <c r="BE2" t="s">
        <v>1</v>
      </c>
      <c r="BF2" t="s">
        <v>1</v>
      </c>
      <c r="BG2" t="s">
        <v>1</v>
      </c>
      <c r="BH2" t="s">
        <v>1</v>
      </c>
      <c r="BI2" t="s">
        <v>1</v>
      </c>
      <c r="BJ2" t="s">
        <v>1</v>
      </c>
      <c r="BK2" t="s">
        <v>1</v>
      </c>
      <c r="BL2" t="s">
        <v>1</v>
      </c>
      <c r="BM2" t="s">
        <v>1</v>
      </c>
      <c r="BN2" t="s">
        <v>1</v>
      </c>
      <c r="BO2" t="s">
        <v>1</v>
      </c>
      <c r="BP2" t="s">
        <v>1</v>
      </c>
      <c r="BQ2" t="s">
        <v>1</v>
      </c>
      <c r="BR2" t="s">
        <v>1</v>
      </c>
      <c r="BS2" t="s">
        <v>1</v>
      </c>
      <c r="BT2" t="s">
        <v>1</v>
      </c>
      <c r="BU2" t="s">
        <v>1</v>
      </c>
      <c r="BV2" t="s">
        <v>1</v>
      </c>
      <c r="BW2" t="s">
        <v>1</v>
      </c>
      <c r="BX2" t="s">
        <v>1</v>
      </c>
      <c r="BY2" t="s">
        <v>1</v>
      </c>
      <c r="BZ2" t="s">
        <v>1</v>
      </c>
      <c r="CA2" t="s">
        <v>1</v>
      </c>
      <c r="CB2" t="s">
        <v>1</v>
      </c>
      <c r="CC2" t="s">
        <v>1</v>
      </c>
      <c r="CD2" t="s">
        <v>1</v>
      </c>
      <c r="CE2" t="s">
        <v>1</v>
      </c>
      <c r="CF2" t="s">
        <v>1</v>
      </c>
      <c r="CG2" t="s">
        <v>1</v>
      </c>
      <c r="CH2" t="s">
        <v>1</v>
      </c>
      <c r="CI2" t="s">
        <v>1</v>
      </c>
      <c r="CJ2" t="s">
        <v>1</v>
      </c>
      <c r="CK2" t="s">
        <v>1</v>
      </c>
      <c r="CL2" t="s">
        <v>1</v>
      </c>
      <c r="CM2" t="s">
        <v>1</v>
      </c>
      <c r="CN2" t="s">
        <v>1</v>
      </c>
      <c r="CO2" t="s">
        <v>1</v>
      </c>
      <c r="CP2" t="s">
        <v>1</v>
      </c>
      <c r="CQ2" t="s">
        <v>1</v>
      </c>
      <c r="CR2" t="s">
        <v>1</v>
      </c>
      <c r="CS2" t="s">
        <v>1</v>
      </c>
      <c r="CT2" t="s">
        <v>1</v>
      </c>
      <c r="CU2" t="s">
        <v>1</v>
      </c>
      <c r="CV2" t="s">
        <v>1</v>
      </c>
      <c r="CW2" t="s">
        <v>1</v>
      </c>
      <c r="CX2" t="s">
        <v>1</v>
      </c>
      <c r="CY2" t="s">
        <v>1</v>
      </c>
      <c r="CZ2" t="s">
        <v>1</v>
      </c>
      <c r="DA2" t="s">
        <v>1</v>
      </c>
      <c r="DB2" t="s">
        <v>1</v>
      </c>
      <c r="DC2" t="s">
        <v>1</v>
      </c>
      <c r="DD2" t="s">
        <v>1</v>
      </c>
      <c r="DE2" t="s">
        <v>1</v>
      </c>
      <c r="DF2" t="s">
        <v>1</v>
      </c>
      <c r="DG2" t="s">
        <v>1</v>
      </c>
      <c r="DH2" t="s">
        <v>1</v>
      </c>
      <c r="DI2" t="s">
        <v>1</v>
      </c>
      <c r="DJ2" t="s">
        <v>1</v>
      </c>
      <c r="DK2" t="s">
        <v>1</v>
      </c>
      <c r="DL2" t="s">
        <v>1</v>
      </c>
      <c r="DM2" t="s">
        <v>1</v>
      </c>
      <c r="DN2" t="s">
        <v>1</v>
      </c>
      <c r="DO2" t="s">
        <v>1</v>
      </c>
      <c r="DP2" t="s">
        <v>1</v>
      </c>
      <c r="DQ2" t="s">
        <v>1</v>
      </c>
      <c r="DR2" t="s">
        <v>1</v>
      </c>
      <c r="DS2" t="s">
        <v>1</v>
      </c>
      <c r="DT2" t="s">
        <v>1</v>
      </c>
      <c r="DU2" t="s">
        <v>1</v>
      </c>
      <c r="DV2" t="s">
        <v>1</v>
      </c>
      <c r="DW2" t="s">
        <v>1</v>
      </c>
      <c r="DX2" t="s">
        <v>1</v>
      </c>
      <c r="DY2" t="s">
        <v>1</v>
      </c>
      <c r="DZ2" t="s">
        <v>1</v>
      </c>
      <c r="EA2" t="s">
        <v>1</v>
      </c>
      <c r="EB2" t="s">
        <v>1</v>
      </c>
      <c r="EC2" t="s">
        <v>1</v>
      </c>
      <c r="ED2" t="s">
        <v>1</v>
      </c>
      <c r="EE2" t="s">
        <v>1</v>
      </c>
      <c r="EF2" t="s">
        <v>1</v>
      </c>
      <c r="EG2" t="s">
        <v>1</v>
      </c>
      <c r="EH2" t="s">
        <v>1</v>
      </c>
      <c r="EI2" t="s">
        <v>1</v>
      </c>
      <c r="EJ2" t="s">
        <v>1</v>
      </c>
      <c r="EK2" t="s">
        <v>1</v>
      </c>
      <c r="EL2" t="s">
        <v>1</v>
      </c>
      <c r="EM2" t="s">
        <v>1</v>
      </c>
      <c r="EN2" t="s">
        <v>1</v>
      </c>
      <c r="EO2" t="s">
        <v>1</v>
      </c>
      <c r="EP2" t="s">
        <v>1</v>
      </c>
      <c r="EQ2" t="s">
        <v>1</v>
      </c>
      <c r="ER2" t="s">
        <v>1</v>
      </c>
      <c r="ES2" t="s">
        <v>1</v>
      </c>
      <c r="ET2" t="s">
        <v>1</v>
      </c>
      <c r="EU2" t="s">
        <v>1</v>
      </c>
      <c r="EV2" t="s">
        <v>1</v>
      </c>
      <c r="EW2" t="s">
        <v>1</v>
      </c>
      <c r="EX2" t="s">
        <v>1</v>
      </c>
      <c r="EY2" t="s">
        <v>1</v>
      </c>
      <c r="EZ2" t="s">
        <v>1</v>
      </c>
      <c r="FA2" t="s">
        <v>1</v>
      </c>
      <c r="FB2" t="s">
        <v>1</v>
      </c>
      <c r="FC2" t="s">
        <v>1</v>
      </c>
      <c r="FD2" t="s">
        <v>1</v>
      </c>
      <c r="FE2" t="s">
        <v>1</v>
      </c>
      <c r="FF2" t="s">
        <v>1</v>
      </c>
      <c r="FG2" t="s">
        <v>1</v>
      </c>
      <c r="FH2" t="s">
        <v>1</v>
      </c>
      <c r="FI2" t="s">
        <v>1</v>
      </c>
      <c r="FJ2" t="s">
        <v>1</v>
      </c>
      <c r="FK2" t="s">
        <v>1</v>
      </c>
      <c r="FL2" t="s">
        <v>1</v>
      </c>
      <c r="FM2" t="s">
        <v>1</v>
      </c>
      <c r="FN2" t="s">
        <v>1</v>
      </c>
      <c r="FO2" t="s">
        <v>1</v>
      </c>
      <c r="FP2" t="s">
        <v>1</v>
      </c>
      <c r="FQ2" t="s">
        <v>1</v>
      </c>
      <c r="FR2" t="s">
        <v>1</v>
      </c>
      <c r="FS2" t="s">
        <v>1</v>
      </c>
      <c r="FT2" t="s">
        <v>1</v>
      </c>
      <c r="FU2" t="s">
        <v>1</v>
      </c>
      <c r="FV2" t="s">
        <v>1</v>
      </c>
      <c r="FW2" t="s">
        <v>1</v>
      </c>
      <c r="FX2" t="s">
        <v>1</v>
      </c>
      <c r="FY2" t="s">
        <v>1</v>
      </c>
      <c r="FZ2" t="s">
        <v>1</v>
      </c>
      <c r="GA2" t="s">
        <v>1</v>
      </c>
      <c r="GB2" t="s">
        <v>1</v>
      </c>
      <c r="GC2" t="s">
        <v>1</v>
      </c>
      <c r="GD2" t="s">
        <v>1</v>
      </c>
      <c r="GE2" t="s">
        <v>1</v>
      </c>
      <c r="GF2" t="s">
        <v>1</v>
      </c>
      <c r="GG2" t="s">
        <v>1</v>
      </c>
      <c r="GH2" t="s">
        <v>1</v>
      </c>
      <c r="GI2" t="s">
        <v>1</v>
      </c>
      <c r="GJ2" t="s">
        <v>1</v>
      </c>
      <c r="GK2" t="s">
        <v>1</v>
      </c>
      <c r="GL2" t="s">
        <v>1</v>
      </c>
      <c r="GM2" t="s">
        <v>1</v>
      </c>
      <c r="GN2" t="s">
        <v>1</v>
      </c>
      <c r="GO2" t="s">
        <v>1</v>
      </c>
      <c r="GP2" t="s">
        <v>1</v>
      </c>
      <c r="GQ2" t="s">
        <v>1</v>
      </c>
      <c r="GR2" t="s">
        <v>1</v>
      </c>
      <c r="GS2" t="s">
        <v>1</v>
      </c>
      <c r="GT2" t="s">
        <v>1</v>
      </c>
      <c r="GU2" t="s">
        <v>1</v>
      </c>
      <c r="GV2" t="s">
        <v>1</v>
      </c>
      <c r="GW2" t="s">
        <v>1</v>
      </c>
      <c r="GX2" t="s">
        <v>1</v>
      </c>
      <c r="GY2" t="s">
        <v>1</v>
      </c>
      <c r="GZ2" t="s">
        <v>1</v>
      </c>
      <c r="HA2" t="s">
        <v>1</v>
      </c>
      <c r="HB2" t="s">
        <v>1</v>
      </c>
      <c r="HC2" t="s">
        <v>1</v>
      </c>
      <c r="HD2" t="s">
        <v>1</v>
      </c>
      <c r="HE2" t="s">
        <v>1</v>
      </c>
      <c r="HF2" t="s">
        <v>1</v>
      </c>
      <c r="HG2" t="s">
        <v>1</v>
      </c>
      <c r="HH2" t="s">
        <v>1</v>
      </c>
      <c r="HI2" t="s">
        <v>1</v>
      </c>
      <c r="HJ2" t="s">
        <v>1</v>
      </c>
      <c r="HK2" t="s">
        <v>1</v>
      </c>
      <c r="HL2" t="s">
        <v>1</v>
      </c>
      <c r="HM2" t="s">
        <v>1</v>
      </c>
      <c r="HN2" t="s">
        <v>1</v>
      </c>
      <c r="HO2" t="s">
        <v>1</v>
      </c>
      <c r="HP2" t="s">
        <v>1</v>
      </c>
      <c r="HQ2" t="s">
        <v>1</v>
      </c>
      <c r="HR2" t="s">
        <v>1</v>
      </c>
      <c r="HS2" t="s">
        <v>1</v>
      </c>
      <c r="HT2" t="s">
        <v>1</v>
      </c>
      <c r="HU2" t="s">
        <v>1</v>
      </c>
      <c r="HV2" t="s">
        <v>1</v>
      </c>
      <c r="HW2" t="s">
        <v>1</v>
      </c>
      <c r="HX2" t="s">
        <v>1</v>
      </c>
      <c r="HY2" t="s">
        <v>1</v>
      </c>
      <c r="HZ2" t="s">
        <v>1</v>
      </c>
      <c r="IA2" t="s">
        <v>1</v>
      </c>
      <c r="IB2" t="s">
        <v>1</v>
      </c>
      <c r="IC2" t="s">
        <v>1</v>
      </c>
      <c r="ID2" t="s">
        <v>1</v>
      </c>
      <c r="IE2" t="s">
        <v>1</v>
      </c>
      <c r="IF2" t="s">
        <v>1</v>
      </c>
      <c r="IG2" t="s">
        <v>1</v>
      </c>
      <c r="IH2" t="s">
        <v>1</v>
      </c>
      <c r="II2" t="s">
        <v>1</v>
      </c>
      <c r="IJ2" t="s">
        <v>1</v>
      </c>
      <c r="IK2" t="s">
        <v>1</v>
      </c>
      <c r="IL2" t="s">
        <v>1</v>
      </c>
      <c r="IM2" t="s">
        <v>1</v>
      </c>
      <c r="IN2" t="s">
        <v>1</v>
      </c>
      <c r="IO2" t="s">
        <v>1</v>
      </c>
      <c r="IP2" t="s">
        <v>1</v>
      </c>
      <c r="IQ2" t="s">
        <v>1</v>
      </c>
      <c r="IR2" t="s">
        <v>1</v>
      </c>
      <c r="IS2" t="s">
        <v>1</v>
      </c>
      <c r="IT2" t="s">
        <v>1</v>
      </c>
      <c r="IU2" t="s">
        <v>1</v>
      </c>
      <c r="IV2" t="s">
        <v>1</v>
      </c>
    </row>
    <row r="3" spans="1:42" ht="12.75">
      <c r="A3">
        <v>2</v>
      </c>
      <c r="B3" s="16" t="s">
        <v>116</v>
      </c>
      <c r="D3" s="26">
        <v>1</v>
      </c>
      <c r="E3" s="26">
        <v>5</v>
      </c>
      <c r="F3" s="26">
        <v>6</v>
      </c>
      <c r="H3" s="1" t="s">
        <v>12</v>
      </c>
      <c r="K3" t="s">
        <v>47</v>
      </c>
      <c r="M3" t="s">
        <v>132</v>
      </c>
      <c r="N3" t="s">
        <v>45</v>
      </c>
      <c r="O3" t="s">
        <v>133</v>
      </c>
      <c r="P3" t="s">
        <v>134</v>
      </c>
      <c r="Q3" t="s">
        <v>135</v>
      </c>
      <c r="R3" t="str">
        <f>M3</f>
        <v>    0.7 lb. Daily Gain</v>
      </c>
      <c r="S3" t="str">
        <f aca="true" t="shared" si="0" ref="S3:AP3">N3</f>
        <v>    2.0 lb. Daily Gain</v>
      </c>
      <c r="T3" t="str">
        <f t="shared" si="0"/>
        <v>    3.0 lb. Daily Gain</v>
      </c>
      <c r="U3" t="str">
        <f t="shared" si="0"/>
        <v>    3.7 lb. Daily Gain</v>
      </c>
      <c r="V3" t="str">
        <f t="shared" si="0"/>
        <v>    4.1 lb. Daily Gain</v>
      </c>
      <c r="W3" t="str">
        <f t="shared" si="0"/>
        <v>    0.7 lb. Daily Gain</v>
      </c>
      <c r="X3" t="str">
        <f t="shared" si="0"/>
        <v>    2.0 lb. Daily Gain</v>
      </c>
      <c r="Y3" t="str">
        <f t="shared" si="0"/>
        <v>    3.0 lb. Daily Gain</v>
      </c>
      <c r="Z3" t="str">
        <f t="shared" si="0"/>
        <v>    3.7 lb. Daily Gain</v>
      </c>
      <c r="AA3" t="str">
        <f t="shared" si="0"/>
        <v>    4.1 lb. Daily Gain</v>
      </c>
      <c r="AB3" t="str">
        <f t="shared" si="0"/>
        <v>    0.7 lb. Daily Gain</v>
      </c>
      <c r="AC3" t="str">
        <f t="shared" si="0"/>
        <v>    2.0 lb. Daily Gain</v>
      </c>
      <c r="AD3" t="str">
        <f t="shared" si="0"/>
        <v>    3.0 lb. Daily Gain</v>
      </c>
      <c r="AE3" t="str">
        <f t="shared" si="0"/>
        <v>    3.7 lb. Daily Gain</v>
      </c>
      <c r="AF3" t="str">
        <f t="shared" si="0"/>
        <v>    4.1 lb. Daily Gain</v>
      </c>
      <c r="AG3" t="str">
        <f t="shared" si="0"/>
        <v>    0.7 lb. Daily Gain</v>
      </c>
      <c r="AH3" t="str">
        <f t="shared" si="0"/>
        <v>    2.0 lb. Daily Gain</v>
      </c>
      <c r="AI3" t="str">
        <f t="shared" si="0"/>
        <v>    3.0 lb. Daily Gain</v>
      </c>
      <c r="AJ3" t="str">
        <f t="shared" si="0"/>
        <v>    3.7 lb. Daily Gain</v>
      </c>
      <c r="AK3" t="str">
        <f t="shared" si="0"/>
        <v>    4.1 lb. Daily Gain</v>
      </c>
      <c r="AL3" t="str">
        <f t="shared" si="0"/>
        <v>    0.7 lb. Daily Gain</v>
      </c>
      <c r="AM3" t="str">
        <f t="shared" si="0"/>
        <v>    2.0 lb. Daily Gain</v>
      </c>
      <c r="AN3" t="str">
        <f t="shared" si="0"/>
        <v>    3.0 lb. Daily Gain</v>
      </c>
      <c r="AO3" t="str">
        <f t="shared" si="0"/>
        <v>    3.7 lb. Daily Gain</v>
      </c>
      <c r="AP3" t="str">
        <f t="shared" si="0"/>
        <v>    4.1 lb. Daily Gain</v>
      </c>
    </row>
    <row r="4" spans="1:42" s="4" customFormat="1" ht="12.75">
      <c r="A4">
        <v>6</v>
      </c>
      <c r="B4" s="16" t="s">
        <v>65</v>
      </c>
      <c r="C4"/>
      <c r="D4" s="27">
        <v>36</v>
      </c>
      <c r="E4" s="26">
        <v>5</v>
      </c>
      <c r="F4" s="26">
        <v>6</v>
      </c>
      <c r="G4"/>
      <c r="H4" s="1"/>
      <c r="I4" s="33" t="s">
        <v>152</v>
      </c>
      <c r="J4"/>
      <c r="K4"/>
      <c r="L4"/>
      <c r="M4" s="4">
        <v>6.1</v>
      </c>
      <c r="N4" s="4">
        <v>6.4</v>
      </c>
      <c r="O4" s="4">
        <v>6.2</v>
      </c>
      <c r="P4" s="4">
        <v>5.9</v>
      </c>
      <c r="Q4" s="4">
        <v>5.3</v>
      </c>
      <c r="R4" s="4">
        <v>7</v>
      </c>
      <c r="S4" s="4">
        <v>7.4</v>
      </c>
      <c r="T4" s="4">
        <v>7.2</v>
      </c>
      <c r="U4" s="4">
        <v>6.8</v>
      </c>
      <c r="V4" s="4">
        <v>6.2</v>
      </c>
      <c r="W4" s="4">
        <v>7.9</v>
      </c>
      <c r="X4" s="4">
        <v>8.4</v>
      </c>
      <c r="Y4" s="4">
        <v>8.2</v>
      </c>
      <c r="Z4" s="4">
        <v>7.7</v>
      </c>
      <c r="AA4" s="4">
        <v>7.1</v>
      </c>
      <c r="AB4" s="4">
        <v>8.9</v>
      </c>
      <c r="AC4" s="4">
        <v>9.4</v>
      </c>
      <c r="AD4" s="4">
        <v>9.2</v>
      </c>
      <c r="AE4" s="4">
        <v>8.7</v>
      </c>
      <c r="AF4" s="4">
        <v>8</v>
      </c>
      <c r="AG4" s="4">
        <v>9.8</v>
      </c>
      <c r="AH4" s="4">
        <v>10.4</v>
      </c>
      <c r="AI4" s="4">
        <v>10.2</v>
      </c>
      <c r="AJ4" s="4">
        <v>9.6</v>
      </c>
      <c r="AK4" s="4">
        <v>8.8</v>
      </c>
      <c r="AL4" s="4">
        <v>10.7</v>
      </c>
      <c r="AM4" s="4">
        <v>11.4</v>
      </c>
      <c r="AN4" s="4">
        <v>11.2</v>
      </c>
      <c r="AO4" s="4">
        <v>10.5</v>
      </c>
      <c r="AP4" s="4">
        <v>9.7</v>
      </c>
    </row>
    <row r="5" spans="1:12" s="4" customFormat="1" ht="12.75">
      <c r="A5"/>
      <c r="B5" s="16" t="s">
        <v>113</v>
      </c>
      <c r="C5"/>
      <c r="D5" s="27">
        <f>D4+35</f>
        <v>71</v>
      </c>
      <c r="E5" s="26">
        <v>9</v>
      </c>
      <c r="F5" s="26">
        <v>1</v>
      </c>
      <c r="G5"/>
      <c r="H5" s="1" t="s">
        <v>1</v>
      </c>
      <c r="I5" s="7" t="s">
        <v>16</v>
      </c>
      <c r="J5"/>
      <c r="K5"/>
      <c r="L5"/>
    </row>
    <row r="6" spans="1:12" s="4" customFormat="1" ht="12.75">
      <c r="A6"/>
      <c r="B6" s="16" t="s">
        <v>114</v>
      </c>
      <c r="C6"/>
      <c r="D6" s="27">
        <f>D5+35</f>
        <v>106</v>
      </c>
      <c r="E6" s="26">
        <v>12</v>
      </c>
      <c r="F6" s="26">
        <v>1</v>
      </c>
      <c r="G6"/>
      <c r="H6" s="1" t="s">
        <v>1</v>
      </c>
      <c r="I6" s="7" t="s">
        <v>13</v>
      </c>
      <c r="J6"/>
      <c r="K6"/>
      <c r="L6"/>
    </row>
    <row r="7" spans="1:42" s="4" customFormat="1" ht="12.75">
      <c r="A7"/>
      <c r="B7" s="16" t="s">
        <v>115</v>
      </c>
      <c r="C7"/>
      <c r="D7" s="27">
        <f>D6+35</f>
        <v>141</v>
      </c>
      <c r="E7" s="26">
        <v>3</v>
      </c>
      <c r="F7" s="26">
        <v>10</v>
      </c>
      <c r="G7"/>
      <c r="H7" s="1"/>
      <c r="I7" s="33" t="s">
        <v>154</v>
      </c>
      <c r="J7"/>
      <c r="K7"/>
      <c r="L7"/>
      <c r="M7" s="4">
        <f>M8+M9</f>
        <v>5.369999999999999</v>
      </c>
      <c r="N7" s="4">
        <f>N8+N9</f>
        <v>6.82</v>
      </c>
      <c r="O7" s="4">
        <f>O8+O9</f>
        <v>8.34</v>
      </c>
      <c r="P7" s="4">
        <f>P8+P9</f>
        <v>9.91</v>
      </c>
      <c r="Q7" s="4">
        <f>Q8+Q9</f>
        <v>11.52</v>
      </c>
      <c r="R7" s="4">
        <f aca="true" t="shared" si="1" ref="R7:AP7">R8+R9</f>
        <v>6.34</v>
      </c>
      <c r="S7" s="4">
        <f t="shared" si="1"/>
        <v>8.05</v>
      </c>
      <c r="T7" s="4">
        <f t="shared" si="1"/>
        <v>9.85</v>
      </c>
      <c r="U7" s="4">
        <f t="shared" si="1"/>
        <v>11.71</v>
      </c>
      <c r="V7" s="4">
        <f t="shared" si="1"/>
        <v>13.62</v>
      </c>
      <c r="W7" s="4">
        <f t="shared" si="1"/>
        <v>7.27</v>
      </c>
      <c r="X7" s="4">
        <f t="shared" si="1"/>
        <v>9.23</v>
      </c>
      <c r="Y7" s="4">
        <f t="shared" si="1"/>
        <v>11.29</v>
      </c>
      <c r="Z7" s="4">
        <f t="shared" si="1"/>
        <v>13.43</v>
      </c>
      <c r="AA7" s="4">
        <f t="shared" si="1"/>
        <v>15.61</v>
      </c>
      <c r="AB7" s="4">
        <f t="shared" si="1"/>
        <v>8.16</v>
      </c>
      <c r="AC7" s="4">
        <f t="shared" si="1"/>
        <v>10.36</v>
      </c>
      <c r="AD7" s="4">
        <f t="shared" si="1"/>
        <v>12.68</v>
      </c>
      <c r="AE7" s="4">
        <f t="shared" si="1"/>
        <v>15.07</v>
      </c>
      <c r="AF7" s="4">
        <f t="shared" si="1"/>
        <v>17.52</v>
      </c>
      <c r="AG7" s="4">
        <f t="shared" si="1"/>
        <v>9.03</v>
      </c>
      <c r="AH7" s="4">
        <f t="shared" si="1"/>
        <v>11.46</v>
      </c>
      <c r="AI7" s="4">
        <f t="shared" si="1"/>
        <v>14.02</v>
      </c>
      <c r="AJ7" s="4">
        <f t="shared" si="1"/>
        <v>16.66</v>
      </c>
      <c r="AK7" s="4">
        <f t="shared" si="1"/>
        <v>19.37</v>
      </c>
      <c r="AL7" s="4">
        <f t="shared" si="1"/>
        <v>9.85</v>
      </c>
      <c r="AM7" s="4">
        <f t="shared" si="1"/>
        <v>12.51</v>
      </c>
      <c r="AN7" s="4">
        <f t="shared" si="1"/>
        <v>15.309999999999999</v>
      </c>
      <c r="AO7" s="4">
        <f t="shared" si="1"/>
        <v>18.2</v>
      </c>
      <c r="AP7" s="4">
        <f t="shared" si="1"/>
        <v>21.16</v>
      </c>
    </row>
    <row r="8" spans="1:42" s="4" customFormat="1" ht="12.75">
      <c r="A8"/>
      <c r="B8" s="16"/>
      <c r="C8"/>
      <c r="D8" s="27"/>
      <c r="E8" s="26"/>
      <c r="F8" s="26"/>
      <c r="G8"/>
      <c r="H8" s="1"/>
      <c r="I8" s="33" t="s">
        <v>155</v>
      </c>
      <c r="J8"/>
      <c r="K8"/>
      <c r="L8"/>
      <c r="M8" s="4">
        <v>4.1</v>
      </c>
      <c r="N8" s="4">
        <v>4.1</v>
      </c>
      <c r="O8" s="4">
        <v>4.1</v>
      </c>
      <c r="P8" s="4">
        <v>4.1</v>
      </c>
      <c r="Q8" s="4">
        <v>4.1</v>
      </c>
      <c r="R8" s="4">
        <v>4.84</v>
      </c>
      <c r="S8" s="4">
        <v>4.84</v>
      </c>
      <c r="T8" s="4">
        <v>4.84</v>
      </c>
      <c r="U8" s="4">
        <v>4.84</v>
      </c>
      <c r="V8" s="4">
        <v>4.84</v>
      </c>
      <c r="W8" s="4">
        <v>5.55</v>
      </c>
      <c r="X8" s="4">
        <v>5.55</v>
      </c>
      <c r="Y8" s="4">
        <v>5.55</v>
      </c>
      <c r="Z8" s="4">
        <v>5.55</v>
      </c>
      <c r="AA8" s="4">
        <v>5.55</v>
      </c>
      <c r="AB8" s="4">
        <v>6.23</v>
      </c>
      <c r="AC8" s="4">
        <v>6.23</v>
      </c>
      <c r="AD8" s="4">
        <v>6.23</v>
      </c>
      <c r="AE8" s="4">
        <v>6.23</v>
      </c>
      <c r="AF8" s="4">
        <v>6.23</v>
      </c>
      <c r="AG8" s="4">
        <v>6.89</v>
      </c>
      <c r="AH8" s="4">
        <v>6.89</v>
      </c>
      <c r="AI8" s="4">
        <v>6.89</v>
      </c>
      <c r="AJ8" s="4">
        <v>6.89</v>
      </c>
      <c r="AK8" s="4">
        <v>6.89</v>
      </c>
      <c r="AL8" s="4">
        <v>7.52</v>
      </c>
      <c r="AM8" s="4">
        <v>7.52</v>
      </c>
      <c r="AN8" s="4">
        <v>7.52</v>
      </c>
      <c r="AO8" s="4">
        <v>7.52</v>
      </c>
      <c r="AP8" s="4">
        <v>7.52</v>
      </c>
    </row>
    <row r="9" spans="1:42" s="4" customFormat="1" ht="12.75">
      <c r="A9"/>
      <c r="B9" s="16"/>
      <c r="C9"/>
      <c r="D9" s="27"/>
      <c r="E9" s="26"/>
      <c r="F9" s="26"/>
      <c r="G9"/>
      <c r="H9" s="1"/>
      <c r="I9" s="33" t="s">
        <v>156</v>
      </c>
      <c r="J9"/>
      <c r="K9"/>
      <c r="L9"/>
      <c r="M9" s="4">
        <v>1.27</v>
      </c>
      <c r="N9" s="4">
        <v>2.72</v>
      </c>
      <c r="O9" s="4">
        <v>4.24</v>
      </c>
      <c r="P9" s="4">
        <v>5.81</v>
      </c>
      <c r="Q9" s="4">
        <v>7.42</v>
      </c>
      <c r="R9" s="4">
        <v>1.5</v>
      </c>
      <c r="S9" s="4">
        <v>3.21</v>
      </c>
      <c r="T9" s="4">
        <v>5.01</v>
      </c>
      <c r="U9" s="4">
        <v>6.87</v>
      </c>
      <c r="V9" s="4">
        <v>8.78</v>
      </c>
      <c r="W9" s="4">
        <v>1.72</v>
      </c>
      <c r="X9" s="4">
        <v>3.68</v>
      </c>
      <c r="Y9" s="4">
        <v>5.74</v>
      </c>
      <c r="Z9" s="4">
        <v>7.88</v>
      </c>
      <c r="AA9" s="4">
        <v>10.06</v>
      </c>
      <c r="AB9" s="4">
        <v>1.93</v>
      </c>
      <c r="AC9" s="4">
        <v>4.13</v>
      </c>
      <c r="AD9" s="4">
        <v>6.45</v>
      </c>
      <c r="AE9" s="4">
        <v>8.84</v>
      </c>
      <c r="AF9" s="4">
        <v>11.29</v>
      </c>
      <c r="AG9" s="4">
        <v>2.14</v>
      </c>
      <c r="AH9" s="4">
        <v>4.57</v>
      </c>
      <c r="AI9" s="4">
        <v>7.13</v>
      </c>
      <c r="AJ9" s="4">
        <v>9.77</v>
      </c>
      <c r="AK9" s="4">
        <v>12.48</v>
      </c>
      <c r="AL9" s="4">
        <v>2.33</v>
      </c>
      <c r="AM9" s="4">
        <v>4.99</v>
      </c>
      <c r="AN9" s="4">
        <v>7.79</v>
      </c>
      <c r="AO9" s="4">
        <v>10.68</v>
      </c>
      <c r="AP9" s="4">
        <v>13.64</v>
      </c>
    </row>
    <row r="10" spans="2:60" ht="12.75">
      <c r="B10" s="16"/>
      <c r="C10" s="25"/>
      <c r="D10" s="27"/>
      <c r="E10" s="26"/>
      <c r="F10" s="28"/>
      <c r="G10" s="1"/>
      <c r="H10" s="1"/>
      <c r="I10" s="33" t="s">
        <v>25</v>
      </c>
      <c r="M10" s="31">
        <v>0.5</v>
      </c>
      <c r="N10" s="31">
        <f>M10+0.1</f>
        <v>0.6</v>
      </c>
      <c r="O10" s="31">
        <f>N10+0.1</f>
        <v>0.7</v>
      </c>
      <c r="P10" s="31">
        <f>O10+0.1</f>
        <v>0.7999999999999999</v>
      </c>
      <c r="Q10" s="31">
        <f>P10+0.1</f>
        <v>0.8999999999999999</v>
      </c>
      <c r="R10" s="3">
        <f>M10</f>
        <v>0.5</v>
      </c>
      <c r="S10" s="3">
        <f aca="true" t="shared" si="2" ref="S10:AP10">N10</f>
        <v>0.6</v>
      </c>
      <c r="T10" s="3">
        <f t="shared" si="2"/>
        <v>0.7</v>
      </c>
      <c r="U10" s="3">
        <f t="shared" si="2"/>
        <v>0.7999999999999999</v>
      </c>
      <c r="V10" s="3">
        <f t="shared" si="2"/>
        <v>0.8999999999999999</v>
      </c>
      <c r="W10" s="3">
        <f t="shared" si="2"/>
        <v>0.5</v>
      </c>
      <c r="X10" s="3">
        <f t="shared" si="2"/>
        <v>0.6</v>
      </c>
      <c r="Y10" s="3">
        <f t="shared" si="2"/>
        <v>0.7</v>
      </c>
      <c r="Z10" s="3">
        <f t="shared" si="2"/>
        <v>0.7999999999999999</v>
      </c>
      <c r="AA10" s="3">
        <f t="shared" si="2"/>
        <v>0.8999999999999999</v>
      </c>
      <c r="AB10" s="3">
        <f t="shared" si="2"/>
        <v>0.5</v>
      </c>
      <c r="AC10" s="3">
        <f t="shared" si="2"/>
        <v>0.6</v>
      </c>
      <c r="AD10" s="3">
        <f t="shared" si="2"/>
        <v>0.7</v>
      </c>
      <c r="AE10" s="3">
        <f t="shared" si="2"/>
        <v>0.7999999999999999</v>
      </c>
      <c r="AF10" s="3">
        <f t="shared" si="2"/>
        <v>0.8999999999999999</v>
      </c>
      <c r="AG10" s="3">
        <f t="shared" si="2"/>
        <v>0.5</v>
      </c>
      <c r="AH10" s="3">
        <f t="shared" si="2"/>
        <v>0.6</v>
      </c>
      <c r="AI10" s="3">
        <f t="shared" si="2"/>
        <v>0.7</v>
      </c>
      <c r="AJ10" s="3">
        <f t="shared" si="2"/>
        <v>0.7999999999999999</v>
      </c>
      <c r="AK10" s="3">
        <f t="shared" si="2"/>
        <v>0.8999999999999999</v>
      </c>
      <c r="AL10" s="3">
        <f t="shared" si="2"/>
        <v>0.5</v>
      </c>
      <c r="AM10" s="3">
        <f t="shared" si="2"/>
        <v>0.6</v>
      </c>
      <c r="AN10" s="3">
        <f t="shared" si="2"/>
        <v>0.7</v>
      </c>
      <c r="AO10" s="3">
        <f t="shared" si="2"/>
        <v>0.7999999999999999</v>
      </c>
      <c r="AP10" s="3">
        <f t="shared" si="2"/>
        <v>0.8999999999999999</v>
      </c>
      <c r="AQ10" s="3"/>
      <c r="AR10" s="3"/>
      <c r="AS10" s="3"/>
      <c r="AT10" s="3"/>
      <c r="AU10" s="3"/>
      <c r="AV10" s="3"/>
      <c r="AW10" s="3"/>
      <c r="AX10" s="3"/>
      <c r="AY10" s="3"/>
      <c r="AZ10" s="3"/>
      <c r="BA10" s="3"/>
      <c r="BB10" s="3"/>
      <c r="BC10" s="3"/>
      <c r="BD10" s="3"/>
      <c r="BE10" s="3"/>
      <c r="BF10" s="3"/>
      <c r="BG10" s="3"/>
      <c r="BH10" s="3"/>
    </row>
    <row r="11" spans="1:42" s="4" customFormat="1" ht="12.75">
      <c r="A11"/>
      <c r="B11" s="16"/>
      <c r="C11" s="25"/>
      <c r="D11" s="27"/>
      <c r="E11" s="26"/>
      <c r="F11" s="29"/>
      <c r="G11" s="1"/>
      <c r="H11" s="1"/>
      <c r="I11" s="33" t="s">
        <v>153</v>
      </c>
      <c r="J11"/>
      <c r="K11"/>
      <c r="L11"/>
      <c r="M11" s="30">
        <v>0.356</v>
      </c>
      <c r="N11" s="30">
        <v>0.501</v>
      </c>
      <c r="O11" s="30">
        <v>0.643</v>
      </c>
      <c r="P11" s="30">
        <v>0.782</v>
      </c>
      <c r="Q11" s="30">
        <v>0.92</v>
      </c>
      <c r="R11" s="30">
        <v>0.394</v>
      </c>
      <c r="S11" s="30">
        <v>0.539</v>
      </c>
      <c r="T11" s="30">
        <v>0.679</v>
      </c>
      <c r="U11" s="30">
        <v>0.816</v>
      </c>
      <c r="V11" s="30">
        <v>0.951</v>
      </c>
      <c r="W11" s="30">
        <v>0.432</v>
      </c>
      <c r="X11" s="30">
        <v>0.577</v>
      </c>
      <c r="Y11" s="30">
        <v>0.716</v>
      </c>
      <c r="Z11" s="30">
        <v>0.851</v>
      </c>
      <c r="AA11" s="30">
        <v>0.984</v>
      </c>
      <c r="AB11" s="30">
        <v>0.464</v>
      </c>
      <c r="AC11" s="30">
        <v>0.605</v>
      </c>
      <c r="AD11" s="30">
        <v>0.739</v>
      </c>
      <c r="AE11" s="30">
        <v>0.868</v>
      </c>
      <c r="AF11" s="30">
        <v>0.994</v>
      </c>
      <c r="AG11" s="30">
        <v>0.485</v>
      </c>
      <c r="AH11" s="30">
        <v>0.612</v>
      </c>
      <c r="AI11" s="30">
        <v>0.731</v>
      </c>
      <c r="AJ11" s="30">
        <v>0.845</v>
      </c>
      <c r="AK11" s="30">
        <v>0.956</v>
      </c>
      <c r="AL11" s="30">
        <v>0.504</v>
      </c>
      <c r="AM11" s="30">
        <v>0.617</v>
      </c>
      <c r="AN11" s="30">
        <v>0.723</v>
      </c>
      <c r="AO11" s="30">
        <v>0.822</v>
      </c>
      <c r="AP11" s="30">
        <v>0.918</v>
      </c>
    </row>
    <row r="12" spans="1:42" s="3" customFormat="1" ht="12.75">
      <c r="A12"/>
      <c r="B12" s="16"/>
      <c r="C12" s="25"/>
      <c r="D12" s="27"/>
      <c r="E12" s="26"/>
      <c r="F12" s="29"/>
      <c r="G12" s="1"/>
      <c r="H12" s="1"/>
      <c r="I12" s="33" t="s">
        <v>14</v>
      </c>
      <c r="J12"/>
      <c r="K12"/>
      <c r="L12"/>
      <c r="M12" s="31">
        <f aca="true" t="shared" si="3" ref="M12:AP12">M11/M4</f>
        <v>0.058360655737704915</v>
      </c>
      <c r="N12" s="31">
        <f t="shared" si="3"/>
        <v>0.07828125</v>
      </c>
      <c r="O12" s="31">
        <f t="shared" si="3"/>
        <v>0.10370967741935484</v>
      </c>
      <c r="P12" s="31">
        <f t="shared" si="3"/>
        <v>0.13254237288135592</v>
      </c>
      <c r="Q12" s="31">
        <f t="shared" si="3"/>
        <v>0.17358490566037738</v>
      </c>
      <c r="R12" s="31">
        <f t="shared" si="3"/>
        <v>0.056285714285714286</v>
      </c>
      <c r="S12" s="31">
        <f t="shared" si="3"/>
        <v>0.07283783783783784</v>
      </c>
      <c r="T12" s="31">
        <f t="shared" si="3"/>
        <v>0.09430555555555556</v>
      </c>
      <c r="U12" s="31">
        <f t="shared" si="3"/>
        <v>0.12</v>
      </c>
      <c r="V12" s="31">
        <f t="shared" si="3"/>
        <v>0.15338709677419354</v>
      </c>
      <c r="W12" s="31">
        <f t="shared" si="3"/>
        <v>0.05468354430379747</v>
      </c>
      <c r="X12" s="31">
        <f t="shared" si="3"/>
        <v>0.06869047619047618</v>
      </c>
      <c r="Y12" s="31">
        <f t="shared" si="3"/>
        <v>0.08731707317073172</v>
      </c>
      <c r="Z12" s="31">
        <f t="shared" si="3"/>
        <v>0.11051948051948052</v>
      </c>
      <c r="AA12" s="31">
        <f t="shared" si="3"/>
        <v>0.13859154929577466</v>
      </c>
      <c r="AB12" s="31">
        <f t="shared" si="3"/>
        <v>0.05213483146067416</v>
      </c>
      <c r="AC12" s="31">
        <f t="shared" si="3"/>
        <v>0.06436170212765957</v>
      </c>
      <c r="AD12" s="31">
        <f t="shared" si="3"/>
        <v>0.08032608695652174</v>
      </c>
      <c r="AE12" s="31">
        <f t="shared" si="3"/>
        <v>0.09977011494252874</v>
      </c>
      <c r="AF12" s="31">
        <f t="shared" si="3"/>
        <v>0.12425</v>
      </c>
      <c r="AG12" s="31">
        <f t="shared" si="3"/>
        <v>0.049489795918367344</v>
      </c>
      <c r="AH12" s="31">
        <f t="shared" si="3"/>
        <v>0.05884615384615384</v>
      </c>
      <c r="AI12" s="31">
        <f t="shared" si="3"/>
        <v>0.07166666666666667</v>
      </c>
      <c r="AJ12" s="31">
        <f t="shared" si="3"/>
        <v>0.08802083333333334</v>
      </c>
      <c r="AK12" s="31">
        <f t="shared" si="3"/>
        <v>0.10863636363636363</v>
      </c>
      <c r="AL12" s="31">
        <f t="shared" si="3"/>
        <v>0.04710280373831776</v>
      </c>
      <c r="AM12" s="31">
        <f t="shared" si="3"/>
        <v>0.05412280701754386</v>
      </c>
      <c r="AN12" s="31">
        <f t="shared" si="3"/>
        <v>0.06455357142857143</v>
      </c>
      <c r="AO12" s="31">
        <f t="shared" si="3"/>
        <v>0.07828571428571428</v>
      </c>
      <c r="AP12" s="31">
        <f t="shared" si="3"/>
        <v>0.09463917525773197</v>
      </c>
    </row>
    <row r="13" spans="2:42" ht="12.75">
      <c r="B13" s="16"/>
      <c r="C13" s="25"/>
      <c r="D13" s="27"/>
      <c r="E13" s="26"/>
      <c r="F13" s="29"/>
      <c r="G13" s="1"/>
      <c r="H13" s="1"/>
      <c r="I13" t="s">
        <v>15</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2:9" s="4" customFormat="1" ht="12.75">
      <c r="B14" s="75"/>
      <c r="D14" s="76"/>
      <c r="F14" s="75"/>
      <c r="G14" s="77"/>
      <c r="H14" s="77"/>
      <c r="I14" s="78" t="s">
        <v>26</v>
      </c>
    </row>
    <row r="15" spans="2:21" ht="12.75">
      <c r="B15" s="16"/>
      <c r="C15" s="25"/>
      <c r="D15" s="27"/>
      <c r="E15" s="26"/>
      <c r="F15" s="29"/>
      <c r="G15" s="1"/>
      <c r="H15" s="1"/>
      <c r="I15" t="s">
        <v>41</v>
      </c>
      <c r="N15" s="3"/>
      <c r="O15" s="3"/>
      <c r="P15" s="3"/>
      <c r="Q15" s="3"/>
      <c r="R15" s="3"/>
      <c r="T15" s="3"/>
      <c r="U15" s="3"/>
    </row>
    <row r="16" spans="2:22" ht="12.75">
      <c r="B16" s="16"/>
      <c r="D16" s="26"/>
      <c r="E16" s="26"/>
      <c r="F16" s="26"/>
      <c r="H16" s="1"/>
      <c r="I16" t="s">
        <v>27</v>
      </c>
      <c r="O16" s="3"/>
      <c r="P16" s="3"/>
      <c r="Q16" s="3"/>
      <c r="R16" s="3"/>
      <c r="S16" s="3"/>
      <c r="U16" s="3"/>
      <c r="V16" s="3"/>
    </row>
    <row r="17" spans="2:22" ht="12.75">
      <c r="B17" s="16"/>
      <c r="D17" s="26"/>
      <c r="E17" s="26"/>
      <c r="F17" s="26"/>
      <c r="H17" s="1"/>
      <c r="I17" t="s">
        <v>28</v>
      </c>
      <c r="O17" s="3"/>
      <c r="P17" s="3"/>
      <c r="Q17" s="3"/>
      <c r="R17" s="3"/>
      <c r="S17" s="3"/>
      <c r="U17" s="3"/>
      <c r="V17" s="3"/>
    </row>
    <row r="18" spans="2:22" ht="12.75">
      <c r="B18" s="16"/>
      <c r="D18" s="25"/>
      <c r="H18" s="1"/>
      <c r="I18" t="s">
        <v>76</v>
      </c>
      <c r="O18" s="3"/>
      <c r="P18" s="3"/>
      <c r="Q18" s="3"/>
      <c r="R18" s="3"/>
      <c r="S18" s="3"/>
      <c r="U18" s="3"/>
      <c r="V18" s="3"/>
    </row>
    <row r="19" spans="2:22" ht="12.75">
      <c r="B19" s="16"/>
      <c r="D19" s="25"/>
      <c r="H19" s="1"/>
      <c r="I19" t="s">
        <v>29</v>
      </c>
      <c r="O19" s="3"/>
      <c r="P19" s="3"/>
      <c r="Q19" s="3"/>
      <c r="R19" s="3"/>
      <c r="S19" s="3"/>
      <c r="U19" s="3"/>
      <c r="V19" s="3"/>
    </row>
    <row r="20" spans="2:42" ht="12.75">
      <c r="B20" s="16" t="s">
        <v>66</v>
      </c>
      <c r="D20" s="25" t="str">
        <f ca="1">INDIRECT(ADDRESS(A2,2))</f>
        <v>General Heifers and Steers</v>
      </c>
      <c r="E20" t="str">
        <f ca="1">INDIRECT(ADDRESS(A3+19,2))</f>
        <v>    440 lbs.</v>
      </c>
      <c r="F20" t="str">
        <f ca="1">INDIRECT(ADDRESS(30+A4,2))</f>
        <v>    4.1 lb. Daily Gain</v>
      </c>
      <c r="H20" s="1"/>
      <c r="I20" t="s">
        <v>30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2:60" ht="12.75">
      <c r="B21" s="16" t="str">
        <f aca="true" ca="1" t="shared" si="4" ref="B21:B30">IF(INDIRECT(ADDRESS(A$2,6))&gt;=ROW(A1),INDIRECT(ADDRESS(INDIRECT(ADDRESS(A$2,4))+1,13+(ROW(A1)-1)*INDIRECT(ADDRESS(A$2,5))))," ")</f>
        <v>    440 lbs.</v>
      </c>
      <c r="D21" t="str">
        <f>RIGHT(D20,LEN(D20)-2)</f>
        <v>neral Heifers and Steers</v>
      </c>
      <c r="E21" t="str">
        <f>RIGHT(E20,LEN(E20)-4)</f>
        <v>440 lbs.</v>
      </c>
      <c r="F21" t="str">
        <f>RIGHT(F20,LEN(F20)-4)</f>
        <v>4.1 lb. Daily Gain</v>
      </c>
      <c r="H21" s="1" t="s">
        <v>2</v>
      </c>
      <c r="I21" s="33" t="s">
        <v>3</v>
      </c>
      <c r="M21" s="3">
        <v>0.0022</v>
      </c>
      <c r="N21" s="3">
        <v>0.0035</v>
      </c>
      <c r="O21" s="3">
        <v>0.0048</v>
      </c>
      <c r="P21" s="3">
        <v>0.006</v>
      </c>
      <c r="Q21" s="3">
        <v>0.0071</v>
      </c>
      <c r="R21" s="3">
        <v>0.0021</v>
      </c>
      <c r="S21" s="3">
        <v>0.0033</v>
      </c>
      <c r="T21" s="3">
        <v>0.0045</v>
      </c>
      <c r="U21" s="3">
        <f>T21+0.001</f>
        <v>0.0055</v>
      </c>
      <c r="V21" s="3">
        <f>U21+0.001</f>
        <v>0.0065</v>
      </c>
      <c r="W21" s="3">
        <v>0.002</v>
      </c>
      <c r="X21" s="3">
        <f>W21+0.0011</f>
        <v>0.0031000000000000003</v>
      </c>
      <c r="Y21" s="3">
        <f>X21+0.0011</f>
        <v>0.004200000000000001</v>
      </c>
      <c r="Z21" s="3">
        <f>0.0051</f>
        <v>0.0051</v>
      </c>
      <c r="AA21" s="3">
        <v>0.006</v>
      </c>
      <c r="AB21" s="3">
        <v>0.002</v>
      </c>
      <c r="AC21" s="3">
        <v>0.003</v>
      </c>
      <c r="AD21" s="3">
        <v>0.0039</v>
      </c>
      <c r="AE21" s="3">
        <v>0.0048</v>
      </c>
      <c r="AF21" s="3">
        <v>0.0056</v>
      </c>
      <c r="AG21" s="3">
        <v>0.0019</v>
      </c>
      <c r="AH21" s="3">
        <v>0.0028</v>
      </c>
      <c r="AI21" s="3">
        <v>0.0037</v>
      </c>
      <c r="AJ21" s="3">
        <v>0.0044</v>
      </c>
      <c r="AK21" s="3">
        <v>0.0052</v>
      </c>
      <c r="AL21" s="3">
        <v>0.0019</v>
      </c>
      <c r="AM21" s="3">
        <v>0.0027</v>
      </c>
      <c r="AN21" s="3">
        <v>0.0035</v>
      </c>
      <c r="AO21" s="3">
        <v>0.0042</v>
      </c>
      <c r="AP21" s="3">
        <v>0.0048</v>
      </c>
      <c r="AQ21" s="3"/>
      <c r="AR21" s="3"/>
      <c r="AS21" s="3"/>
      <c r="AT21" s="3"/>
      <c r="AU21" s="3"/>
      <c r="AV21" s="3"/>
      <c r="AW21" s="3"/>
      <c r="AX21" s="3"/>
      <c r="AY21" s="3"/>
      <c r="AZ21" s="3"/>
      <c r="BA21" s="3"/>
      <c r="BB21" s="3"/>
      <c r="BC21" s="3"/>
      <c r="BD21" s="3"/>
      <c r="BE21" s="3"/>
      <c r="BF21" s="3"/>
      <c r="BG21" s="3"/>
      <c r="BH21" s="3"/>
    </row>
    <row r="22" spans="2:22" ht="12.75">
      <c r="B22" s="16" t="str">
        <f ca="1" t="shared" si="4"/>
        <v>    550 lbs.</v>
      </c>
      <c r="D22" s="25"/>
      <c r="H22" s="1"/>
      <c r="I22" t="s">
        <v>5</v>
      </c>
      <c r="M22" s="3"/>
      <c r="O22" s="3"/>
      <c r="P22" s="3"/>
      <c r="Q22" s="3"/>
      <c r="R22" s="3"/>
      <c r="S22" s="3"/>
      <c r="U22" s="3"/>
      <c r="V22" s="3"/>
    </row>
    <row r="23" spans="2:256" ht="12.75">
      <c r="B23" s="16" t="str">
        <f ca="1" t="shared" si="4"/>
        <v>    660 lbs.</v>
      </c>
      <c r="D23" s="25"/>
      <c r="H23" s="1"/>
      <c r="I23" s="32" t="s">
        <v>6</v>
      </c>
      <c r="M23" s="3">
        <v>0.001</v>
      </c>
      <c r="N23" s="3">
        <v>0.001</v>
      </c>
      <c r="O23" s="3">
        <v>0.001</v>
      </c>
      <c r="P23" s="3">
        <v>0.001</v>
      </c>
      <c r="Q23" s="3">
        <v>0.001</v>
      </c>
      <c r="R23" s="3">
        <v>0.001</v>
      </c>
      <c r="S23" s="3">
        <v>0.001</v>
      </c>
      <c r="T23" s="3">
        <v>0.001</v>
      </c>
      <c r="U23" s="3">
        <v>0.001</v>
      </c>
      <c r="V23" s="3">
        <v>0.001</v>
      </c>
      <c r="W23" s="3">
        <v>0.001</v>
      </c>
      <c r="X23" s="3">
        <v>0.001</v>
      </c>
      <c r="Y23" s="3">
        <v>0.001</v>
      </c>
      <c r="Z23" s="3">
        <v>0.001</v>
      </c>
      <c r="AA23" s="3">
        <v>0.001</v>
      </c>
      <c r="AB23" s="3">
        <v>0.001</v>
      </c>
      <c r="AC23" s="3">
        <v>0.001</v>
      </c>
      <c r="AD23" s="3">
        <v>0.001</v>
      </c>
      <c r="AE23" s="3">
        <v>0.001</v>
      </c>
      <c r="AF23" s="3">
        <v>0.001</v>
      </c>
      <c r="AG23" s="3">
        <v>0.001</v>
      </c>
      <c r="AH23" s="3">
        <v>0.001</v>
      </c>
      <c r="AI23" s="3">
        <v>0.001</v>
      </c>
      <c r="AJ23" s="3">
        <v>0.001</v>
      </c>
      <c r="AK23" s="3">
        <v>0.001</v>
      </c>
      <c r="AL23" s="3">
        <v>0.001</v>
      </c>
      <c r="AM23" s="3">
        <v>0.001</v>
      </c>
      <c r="AN23" s="3">
        <v>0.001</v>
      </c>
      <c r="AO23" s="3">
        <v>0.001</v>
      </c>
      <c r="AP23" s="3">
        <v>0.001</v>
      </c>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2:60" ht="12.75">
      <c r="B24" s="16" t="str">
        <f ca="1" t="shared" si="4"/>
        <v>    770 lbs.</v>
      </c>
      <c r="D24" s="25"/>
      <c r="H24" s="1"/>
      <c r="I24" s="33" t="s">
        <v>31</v>
      </c>
      <c r="M24" s="3">
        <v>0.0013</v>
      </c>
      <c r="N24" s="3">
        <v>0.0018</v>
      </c>
      <c r="O24" s="3">
        <v>0.0024</v>
      </c>
      <c r="P24" s="3">
        <v>0.0029</v>
      </c>
      <c r="Q24" s="3">
        <v>0.0034</v>
      </c>
      <c r="R24" s="31">
        <v>0.0013</v>
      </c>
      <c r="S24" s="31">
        <v>0.0018</v>
      </c>
      <c r="T24" s="31">
        <v>0.0022</v>
      </c>
      <c r="U24" s="31">
        <v>0.0027</v>
      </c>
      <c r="V24" s="31">
        <v>0.0031</v>
      </c>
      <c r="W24" s="31">
        <v>0.0013</v>
      </c>
      <c r="X24" s="31">
        <v>0.0017</v>
      </c>
      <c r="Y24" s="31">
        <v>0.0021</v>
      </c>
      <c r="Z24" s="31">
        <v>0.0025</v>
      </c>
      <c r="AA24" s="31">
        <v>0.0029</v>
      </c>
      <c r="AB24" s="31">
        <v>0.0013</v>
      </c>
      <c r="AC24" s="31">
        <v>0.0016</v>
      </c>
      <c r="AD24" s="31">
        <v>0.002</v>
      </c>
      <c r="AE24" s="31">
        <v>0.0024</v>
      </c>
      <c r="AF24" s="31">
        <v>0.0028</v>
      </c>
      <c r="AG24" s="31">
        <v>0.0012</v>
      </c>
      <c r="AH24" s="31">
        <v>0.0016</v>
      </c>
      <c r="AI24" s="31">
        <v>0.0019</v>
      </c>
      <c r="AJ24" s="31">
        <v>0.0023</v>
      </c>
      <c r="AK24" s="31">
        <v>0.0026</v>
      </c>
      <c r="AL24" s="31">
        <v>0.0012</v>
      </c>
      <c r="AM24" s="31">
        <v>0.0015</v>
      </c>
      <c r="AN24" s="31">
        <v>0.0019</v>
      </c>
      <c r="AO24" s="31">
        <v>0.0022</v>
      </c>
      <c r="AP24" s="31">
        <v>0.0025</v>
      </c>
      <c r="AQ24" s="31"/>
      <c r="AR24" s="31"/>
      <c r="AS24" s="31"/>
      <c r="AT24" s="31"/>
      <c r="AU24" s="31"/>
      <c r="AV24" s="31"/>
      <c r="AW24" s="31"/>
      <c r="AX24" s="31"/>
      <c r="AY24" s="31"/>
      <c r="AZ24" s="31"/>
      <c r="BA24" s="31"/>
      <c r="BB24" s="31"/>
      <c r="BC24" s="31"/>
      <c r="BD24" s="31"/>
      <c r="BE24" s="31"/>
      <c r="BF24" s="31"/>
      <c r="BG24" s="31"/>
      <c r="BH24" s="31"/>
    </row>
    <row r="25" spans="2:256" ht="12.75">
      <c r="B25" s="16" t="str">
        <f ca="1" t="shared" si="4"/>
        <v>    880 lbs.</v>
      </c>
      <c r="D25" s="25"/>
      <c r="H25" s="1"/>
      <c r="I25" s="32" t="s">
        <v>77</v>
      </c>
      <c r="M25" s="3">
        <v>0.006</v>
      </c>
      <c r="N25" s="3">
        <v>0.006</v>
      </c>
      <c r="O25" s="3">
        <v>0.006</v>
      </c>
      <c r="P25" s="3">
        <v>0.006</v>
      </c>
      <c r="Q25" s="3">
        <v>0.006</v>
      </c>
      <c r="R25" s="3">
        <v>0.006</v>
      </c>
      <c r="S25" s="3">
        <v>0.006</v>
      </c>
      <c r="T25" s="3">
        <v>0.006</v>
      </c>
      <c r="U25" s="3">
        <v>0.006</v>
      </c>
      <c r="V25" s="3">
        <v>0.006</v>
      </c>
      <c r="W25" s="3">
        <v>0.006</v>
      </c>
      <c r="X25" s="3">
        <v>0.006</v>
      </c>
      <c r="Y25" s="3">
        <v>0.006</v>
      </c>
      <c r="Z25" s="3">
        <v>0.006</v>
      </c>
      <c r="AA25" s="3">
        <v>0.006</v>
      </c>
      <c r="AB25" s="3">
        <v>0.006</v>
      </c>
      <c r="AC25" s="3">
        <v>0.006</v>
      </c>
      <c r="AD25" s="3">
        <v>0.006</v>
      </c>
      <c r="AE25" s="3">
        <v>0.006</v>
      </c>
      <c r="AF25" s="3">
        <v>0.006</v>
      </c>
      <c r="AG25" s="3">
        <v>0.006</v>
      </c>
      <c r="AH25" s="3">
        <v>0.006</v>
      </c>
      <c r="AI25" s="3">
        <v>0.006</v>
      </c>
      <c r="AJ25" s="3">
        <v>0.006</v>
      </c>
      <c r="AK25" s="3">
        <v>0.006</v>
      </c>
      <c r="AL25" s="3">
        <v>0.006</v>
      </c>
      <c r="AM25" s="3">
        <v>0.006</v>
      </c>
      <c r="AN25" s="3">
        <v>0.006</v>
      </c>
      <c r="AO25" s="3">
        <v>0.006</v>
      </c>
      <c r="AP25" s="3">
        <v>0.006</v>
      </c>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2:256" ht="12.75">
      <c r="B26" s="16" t="str">
        <f ca="1" t="shared" si="4"/>
        <v>    990 lbs.</v>
      </c>
      <c r="D26" s="25"/>
      <c r="H26" s="1"/>
      <c r="I26" s="32" t="s">
        <v>4</v>
      </c>
      <c r="M26" s="3">
        <v>0.0006</v>
      </c>
      <c r="N26" s="3">
        <v>0.0006</v>
      </c>
      <c r="O26" s="3">
        <v>0.0006</v>
      </c>
      <c r="P26" s="3">
        <v>0.0006</v>
      </c>
      <c r="Q26" s="3">
        <v>0.0006</v>
      </c>
      <c r="R26" s="3">
        <v>0.0006</v>
      </c>
      <c r="S26" s="3">
        <v>0.0006</v>
      </c>
      <c r="T26" s="3">
        <v>0.0006</v>
      </c>
      <c r="U26" s="3">
        <v>0.0006</v>
      </c>
      <c r="V26" s="3">
        <v>0.0006</v>
      </c>
      <c r="W26" s="3">
        <v>0.0006</v>
      </c>
      <c r="X26" s="3">
        <v>0.0006</v>
      </c>
      <c r="Y26" s="3">
        <v>0.0006</v>
      </c>
      <c r="Z26" s="3">
        <v>0.0006</v>
      </c>
      <c r="AA26" s="3">
        <v>0.0006</v>
      </c>
      <c r="AB26" s="3">
        <v>0.0006</v>
      </c>
      <c r="AC26" s="3">
        <v>0.0006</v>
      </c>
      <c r="AD26" s="3">
        <v>0.0006</v>
      </c>
      <c r="AE26" s="3">
        <v>0.0006</v>
      </c>
      <c r="AF26" s="3">
        <v>0.0006</v>
      </c>
      <c r="AG26" s="3">
        <v>0.0006</v>
      </c>
      <c r="AH26" s="3">
        <v>0.0006</v>
      </c>
      <c r="AI26" s="3">
        <v>0.0006</v>
      </c>
      <c r="AJ26" s="3">
        <v>0.0006</v>
      </c>
      <c r="AK26" s="3">
        <v>0.0006</v>
      </c>
      <c r="AL26" s="3">
        <v>0.0006</v>
      </c>
      <c r="AM26" s="3">
        <v>0.0006</v>
      </c>
      <c r="AN26" s="3">
        <v>0.0006</v>
      </c>
      <c r="AO26" s="3">
        <v>0.0006</v>
      </c>
      <c r="AP26" s="3">
        <v>0.0006</v>
      </c>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2:256" ht="12.75">
      <c r="B27" s="16" t="str">
        <f ca="1" t="shared" si="4"/>
        <v> </v>
      </c>
      <c r="D27" s="25"/>
      <c r="H27" s="1"/>
      <c r="I27" s="32" t="s">
        <v>32</v>
      </c>
      <c r="M27" s="3">
        <v>0.0015</v>
      </c>
      <c r="N27" s="3">
        <v>0.0015</v>
      </c>
      <c r="O27" s="3">
        <v>0.0015</v>
      </c>
      <c r="P27" s="3">
        <v>0.0015</v>
      </c>
      <c r="Q27" s="3">
        <v>0.0015</v>
      </c>
      <c r="R27" s="3">
        <v>0.0015</v>
      </c>
      <c r="S27" s="3">
        <v>0.0015</v>
      </c>
      <c r="T27" s="3">
        <v>0.0015</v>
      </c>
      <c r="U27" s="3">
        <v>0.0015</v>
      </c>
      <c r="V27" s="3">
        <v>0.0015</v>
      </c>
      <c r="W27" s="3">
        <v>0.0015</v>
      </c>
      <c r="X27" s="3">
        <v>0.0015</v>
      </c>
      <c r="Y27" s="3">
        <v>0.0015</v>
      </c>
      <c r="Z27" s="3">
        <v>0.0015</v>
      </c>
      <c r="AA27" s="3">
        <v>0.0015</v>
      </c>
      <c r="AB27" s="3">
        <v>0.0015</v>
      </c>
      <c r="AC27" s="3">
        <v>0.0015</v>
      </c>
      <c r="AD27" s="3">
        <v>0.0015</v>
      </c>
      <c r="AE27" s="3">
        <v>0.0015</v>
      </c>
      <c r="AF27" s="3">
        <v>0.0015</v>
      </c>
      <c r="AG27" s="3">
        <v>0.0015</v>
      </c>
      <c r="AH27" s="3">
        <v>0.0015</v>
      </c>
      <c r="AI27" s="3">
        <v>0.0015</v>
      </c>
      <c r="AJ27" s="3">
        <v>0.0015</v>
      </c>
      <c r="AK27" s="3">
        <v>0.0015</v>
      </c>
      <c r="AL27" s="3">
        <v>0.0015</v>
      </c>
      <c r="AM27" s="3">
        <v>0.0015</v>
      </c>
      <c r="AN27" s="3">
        <v>0.0015</v>
      </c>
      <c r="AO27" s="3">
        <v>0.0015</v>
      </c>
      <c r="AP27" s="3">
        <v>0.0015</v>
      </c>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2:42" ht="12.75">
      <c r="B28" s="16" t="str">
        <f ca="1" t="shared" si="4"/>
        <v> </v>
      </c>
      <c r="D28" s="25"/>
      <c r="H28" s="1"/>
      <c r="I28" s="32" t="s">
        <v>33</v>
      </c>
      <c r="M28">
        <v>0.1</v>
      </c>
      <c r="N28">
        <v>0.1</v>
      </c>
      <c r="O28">
        <v>0.1</v>
      </c>
      <c r="P28">
        <v>0.1</v>
      </c>
      <c r="Q28">
        <v>0.1</v>
      </c>
      <c r="R28">
        <v>0.1</v>
      </c>
      <c r="S28">
        <v>0.1</v>
      </c>
      <c r="T28">
        <v>0.1</v>
      </c>
      <c r="U28">
        <v>0.1</v>
      </c>
      <c r="V28">
        <v>0.1</v>
      </c>
      <c r="W28">
        <v>0.1</v>
      </c>
      <c r="X28">
        <v>0.1</v>
      </c>
      <c r="Y28">
        <v>0.1</v>
      </c>
      <c r="Z28">
        <v>0.1</v>
      </c>
      <c r="AA28">
        <v>0.1</v>
      </c>
      <c r="AB28">
        <v>0.1</v>
      </c>
      <c r="AC28">
        <v>0.1</v>
      </c>
      <c r="AD28">
        <v>0.1</v>
      </c>
      <c r="AE28">
        <v>0.1</v>
      </c>
      <c r="AF28">
        <v>0.1</v>
      </c>
      <c r="AG28">
        <v>0.1</v>
      </c>
      <c r="AH28">
        <v>0.1</v>
      </c>
      <c r="AI28">
        <v>0.1</v>
      </c>
      <c r="AJ28">
        <v>0.1</v>
      </c>
      <c r="AK28">
        <v>0.1</v>
      </c>
      <c r="AL28">
        <v>0.1</v>
      </c>
      <c r="AM28">
        <v>0.1</v>
      </c>
      <c r="AN28">
        <v>0.1</v>
      </c>
      <c r="AO28">
        <v>0.1</v>
      </c>
      <c r="AP28">
        <v>0.1</v>
      </c>
    </row>
    <row r="29" spans="2:42" ht="12.75">
      <c r="B29" s="16" t="str">
        <f ca="1" t="shared" si="4"/>
        <v> </v>
      </c>
      <c r="D29" s="25"/>
      <c r="H29" s="1"/>
      <c r="I29" s="32" t="s">
        <v>34</v>
      </c>
      <c r="M29">
        <v>10</v>
      </c>
      <c r="N29">
        <v>10</v>
      </c>
      <c r="O29">
        <v>10</v>
      </c>
      <c r="P29">
        <v>10</v>
      </c>
      <c r="Q29">
        <v>10</v>
      </c>
      <c r="R29">
        <v>10</v>
      </c>
      <c r="S29">
        <v>10</v>
      </c>
      <c r="T29">
        <v>10</v>
      </c>
      <c r="U29">
        <v>10</v>
      </c>
      <c r="V29">
        <v>10</v>
      </c>
      <c r="W29">
        <v>10</v>
      </c>
      <c r="X29">
        <v>10</v>
      </c>
      <c r="Y29">
        <v>10</v>
      </c>
      <c r="Z29">
        <v>10</v>
      </c>
      <c r="AA29">
        <v>10</v>
      </c>
      <c r="AB29">
        <v>10</v>
      </c>
      <c r="AC29">
        <v>10</v>
      </c>
      <c r="AD29">
        <v>10</v>
      </c>
      <c r="AE29">
        <v>10</v>
      </c>
      <c r="AF29">
        <v>10</v>
      </c>
      <c r="AG29">
        <v>10</v>
      </c>
      <c r="AH29">
        <v>10</v>
      </c>
      <c r="AI29">
        <v>10</v>
      </c>
      <c r="AJ29">
        <v>10</v>
      </c>
      <c r="AK29">
        <v>10</v>
      </c>
      <c r="AL29">
        <v>10</v>
      </c>
      <c r="AM29">
        <v>10</v>
      </c>
      <c r="AN29">
        <v>10</v>
      </c>
      <c r="AO29">
        <v>10</v>
      </c>
      <c r="AP29">
        <v>10</v>
      </c>
    </row>
    <row r="30" spans="2:42" ht="12.75">
      <c r="B30" s="16" t="str">
        <f ca="1" t="shared" si="4"/>
        <v> </v>
      </c>
      <c r="D30" s="25"/>
      <c r="H30" s="1"/>
      <c r="I30" s="32" t="s">
        <v>35</v>
      </c>
      <c r="M30">
        <v>0.5</v>
      </c>
      <c r="N30">
        <v>0.5</v>
      </c>
      <c r="O30">
        <v>0.5</v>
      </c>
      <c r="P30">
        <v>0.5</v>
      </c>
      <c r="Q30">
        <v>0.5</v>
      </c>
      <c r="R30">
        <v>0.5</v>
      </c>
      <c r="S30">
        <v>0.5</v>
      </c>
      <c r="T30">
        <v>0.5</v>
      </c>
      <c r="U30">
        <v>0.5</v>
      </c>
      <c r="V30">
        <v>0.5</v>
      </c>
      <c r="W30">
        <v>0.5</v>
      </c>
      <c r="X30">
        <v>0.5</v>
      </c>
      <c r="Y30">
        <v>0.5</v>
      </c>
      <c r="Z30">
        <v>0.5</v>
      </c>
      <c r="AA30">
        <v>0.5</v>
      </c>
      <c r="AB30">
        <v>0.5</v>
      </c>
      <c r="AC30">
        <v>0.5</v>
      </c>
      <c r="AD30">
        <v>0.5</v>
      </c>
      <c r="AE30">
        <v>0.5</v>
      </c>
      <c r="AF30">
        <v>0.5</v>
      </c>
      <c r="AG30">
        <v>0.5</v>
      </c>
      <c r="AH30">
        <v>0.5</v>
      </c>
      <c r="AI30">
        <v>0.5</v>
      </c>
      <c r="AJ30">
        <v>0.5</v>
      </c>
      <c r="AK30">
        <v>0.5</v>
      </c>
      <c r="AL30">
        <v>0.5</v>
      </c>
      <c r="AM30">
        <v>0.5</v>
      </c>
      <c r="AN30">
        <v>0.5</v>
      </c>
      <c r="AO30">
        <v>0.5</v>
      </c>
      <c r="AP30">
        <v>0.5</v>
      </c>
    </row>
    <row r="31" spans="2:42" ht="12.75">
      <c r="B31" s="16" t="s">
        <v>70</v>
      </c>
      <c r="D31" s="25"/>
      <c r="H31" s="1"/>
      <c r="I31" s="32" t="s">
        <v>36</v>
      </c>
      <c r="M31">
        <v>50</v>
      </c>
      <c r="N31">
        <v>50</v>
      </c>
      <c r="O31">
        <v>50</v>
      </c>
      <c r="P31">
        <v>50</v>
      </c>
      <c r="Q31">
        <v>50</v>
      </c>
      <c r="R31">
        <v>50</v>
      </c>
      <c r="S31">
        <v>50</v>
      </c>
      <c r="T31">
        <v>50</v>
      </c>
      <c r="U31">
        <v>50</v>
      </c>
      <c r="V31">
        <v>50</v>
      </c>
      <c r="W31">
        <v>50</v>
      </c>
      <c r="X31">
        <v>50</v>
      </c>
      <c r="Y31">
        <v>50</v>
      </c>
      <c r="Z31">
        <v>50</v>
      </c>
      <c r="AA31">
        <v>50</v>
      </c>
      <c r="AB31">
        <v>50</v>
      </c>
      <c r="AC31">
        <v>50</v>
      </c>
      <c r="AD31">
        <v>50</v>
      </c>
      <c r="AE31">
        <v>50</v>
      </c>
      <c r="AF31">
        <v>50</v>
      </c>
      <c r="AG31">
        <v>50</v>
      </c>
      <c r="AH31">
        <v>50</v>
      </c>
      <c r="AI31">
        <v>50</v>
      </c>
      <c r="AJ31">
        <v>50</v>
      </c>
      <c r="AK31">
        <v>50</v>
      </c>
      <c r="AL31">
        <v>50</v>
      </c>
      <c r="AM31">
        <v>50</v>
      </c>
      <c r="AN31">
        <v>50</v>
      </c>
      <c r="AO31">
        <v>50</v>
      </c>
      <c r="AP31">
        <v>50</v>
      </c>
    </row>
    <row r="32" spans="2:42" ht="12.75">
      <c r="B32" s="16" t="str">
        <f aca="true" ca="1" t="shared" si="5" ref="B32:B39">IF(INDIRECT(ADDRESS(A$2,5))&gt;=ROW(A1),INDIRECT(ADDRESS(INDIRECT(ADDRESS(A$2,4))+2,13+(A$3-2)*INDIRECT(ADDRESS(A$2,5))+(ROW(A1)-1)))," ")</f>
        <v>    0.7 lb. Daily Gain</v>
      </c>
      <c r="D32" s="25"/>
      <c r="H32" s="1"/>
      <c r="I32" s="32" t="s">
        <v>37</v>
      </c>
      <c r="M32">
        <v>20</v>
      </c>
      <c r="N32">
        <v>20</v>
      </c>
      <c r="O32">
        <v>20</v>
      </c>
      <c r="P32">
        <v>20</v>
      </c>
      <c r="Q32">
        <v>20</v>
      </c>
      <c r="R32">
        <v>20</v>
      </c>
      <c r="S32">
        <v>20</v>
      </c>
      <c r="T32">
        <v>20</v>
      </c>
      <c r="U32">
        <v>20</v>
      </c>
      <c r="V32">
        <v>20</v>
      </c>
      <c r="W32">
        <v>20</v>
      </c>
      <c r="X32">
        <v>20</v>
      </c>
      <c r="Y32">
        <v>20</v>
      </c>
      <c r="Z32">
        <v>20</v>
      </c>
      <c r="AA32">
        <v>20</v>
      </c>
      <c r="AB32">
        <v>20</v>
      </c>
      <c r="AC32">
        <v>20</v>
      </c>
      <c r="AD32">
        <v>20</v>
      </c>
      <c r="AE32">
        <v>20</v>
      </c>
      <c r="AF32">
        <v>20</v>
      </c>
      <c r="AG32">
        <v>20</v>
      </c>
      <c r="AH32">
        <v>20</v>
      </c>
      <c r="AI32">
        <v>20</v>
      </c>
      <c r="AJ32">
        <v>20</v>
      </c>
      <c r="AK32">
        <v>20</v>
      </c>
      <c r="AL32">
        <v>20</v>
      </c>
      <c r="AM32">
        <v>20</v>
      </c>
      <c r="AN32">
        <v>20</v>
      </c>
      <c r="AO32">
        <v>20</v>
      </c>
      <c r="AP32">
        <v>20</v>
      </c>
    </row>
    <row r="33" spans="2:42" ht="12.75">
      <c r="B33" s="16" t="str">
        <f ca="1" t="shared" si="5"/>
        <v>    2.0 lb. Daily Gain</v>
      </c>
      <c r="D33" s="25"/>
      <c r="H33" s="1"/>
      <c r="I33" s="32" t="s">
        <v>38</v>
      </c>
      <c r="M33">
        <v>0.1</v>
      </c>
      <c r="N33">
        <v>0.1</v>
      </c>
      <c r="O33">
        <v>0.1</v>
      </c>
      <c r="P33">
        <v>0.1</v>
      </c>
      <c r="Q33">
        <v>0.1</v>
      </c>
      <c r="R33">
        <v>0.1</v>
      </c>
      <c r="S33">
        <v>0.1</v>
      </c>
      <c r="T33">
        <v>0.1</v>
      </c>
      <c r="U33">
        <v>0.1</v>
      </c>
      <c r="V33">
        <v>0.1</v>
      </c>
      <c r="W33">
        <v>0.1</v>
      </c>
      <c r="X33">
        <v>0.1</v>
      </c>
      <c r="Y33">
        <v>0.1</v>
      </c>
      <c r="Z33">
        <v>0.1</v>
      </c>
      <c r="AA33">
        <v>0.1</v>
      </c>
      <c r="AB33">
        <v>0.1</v>
      </c>
      <c r="AC33">
        <v>0.1</v>
      </c>
      <c r="AD33">
        <v>0.1</v>
      </c>
      <c r="AE33">
        <v>0.1</v>
      </c>
      <c r="AF33">
        <v>0.1</v>
      </c>
      <c r="AG33">
        <v>0.1</v>
      </c>
      <c r="AH33">
        <v>0.1</v>
      </c>
      <c r="AI33">
        <v>0.1</v>
      </c>
      <c r="AJ33">
        <v>0.1</v>
      </c>
      <c r="AK33">
        <v>0.1</v>
      </c>
      <c r="AL33">
        <v>0.1</v>
      </c>
      <c r="AM33">
        <v>0.1</v>
      </c>
      <c r="AN33">
        <v>0.1</v>
      </c>
      <c r="AO33">
        <v>0.1</v>
      </c>
      <c r="AP33">
        <v>0.1</v>
      </c>
    </row>
    <row r="34" spans="2:42" ht="12.75">
      <c r="B34" s="16" t="str">
        <f ca="1" t="shared" si="5"/>
        <v>    3.0 lb. Daily Gain</v>
      </c>
      <c r="D34" s="25"/>
      <c r="H34" s="1"/>
      <c r="I34" s="32" t="s">
        <v>39</v>
      </c>
      <c r="M34">
        <v>30</v>
      </c>
      <c r="N34">
        <v>30</v>
      </c>
      <c r="O34">
        <v>30</v>
      </c>
      <c r="P34">
        <v>30</v>
      </c>
      <c r="Q34">
        <v>30</v>
      </c>
      <c r="R34">
        <v>30</v>
      </c>
      <c r="S34">
        <v>30</v>
      </c>
      <c r="T34">
        <v>30</v>
      </c>
      <c r="U34">
        <v>30</v>
      </c>
      <c r="V34">
        <v>30</v>
      </c>
      <c r="W34">
        <v>30</v>
      </c>
      <c r="X34">
        <v>30</v>
      </c>
      <c r="Y34">
        <v>30</v>
      </c>
      <c r="Z34">
        <v>30</v>
      </c>
      <c r="AA34">
        <v>30</v>
      </c>
      <c r="AB34">
        <v>30</v>
      </c>
      <c r="AC34">
        <v>30</v>
      </c>
      <c r="AD34">
        <v>30</v>
      </c>
      <c r="AE34">
        <v>30</v>
      </c>
      <c r="AF34">
        <v>30</v>
      </c>
      <c r="AG34">
        <v>30</v>
      </c>
      <c r="AH34">
        <v>30</v>
      </c>
      <c r="AI34">
        <v>30</v>
      </c>
      <c r="AJ34">
        <v>30</v>
      </c>
      <c r="AK34">
        <v>30</v>
      </c>
      <c r="AL34">
        <v>30</v>
      </c>
      <c r="AM34">
        <v>30</v>
      </c>
      <c r="AN34">
        <v>30</v>
      </c>
      <c r="AO34">
        <v>30</v>
      </c>
      <c r="AP34">
        <v>30</v>
      </c>
    </row>
    <row r="35" spans="2:42" ht="12.75">
      <c r="B35" s="16" t="str">
        <f ca="1" t="shared" si="5"/>
        <v>    3.7 lb. Daily Gain</v>
      </c>
      <c r="D35" s="25"/>
      <c r="H35" s="1" t="s">
        <v>7</v>
      </c>
      <c r="I35" t="s">
        <v>40</v>
      </c>
      <c r="M35">
        <v>2200</v>
      </c>
      <c r="N35">
        <v>2200</v>
      </c>
      <c r="O35">
        <v>2200</v>
      </c>
      <c r="P35">
        <v>2200</v>
      </c>
      <c r="Q35">
        <v>2200</v>
      </c>
      <c r="R35">
        <v>2200</v>
      </c>
      <c r="S35">
        <v>2200</v>
      </c>
      <c r="T35">
        <v>2200</v>
      </c>
      <c r="U35">
        <v>2200</v>
      </c>
      <c r="V35">
        <v>2200</v>
      </c>
      <c r="W35">
        <v>2200</v>
      </c>
      <c r="X35">
        <v>2200</v>
      </c>
      <c r="Y35">
        <v>2200</v>
      </c>
      <c r="Z35">
        <v>2200</v>
      </c>
      <c r="AA35">
        <v>2200</v>
      </c>
      <c r="AB35">
        <v>2200</v>
      </c>
      <c r="AC35">
        <v>2200</v>
      </c>
      <c r="AD35">
        <v>2200</v>
      </c>
      <c r="AE35">
        <v>2200</v>
      </c>
      <c r="AF35">
        <v>2200</v>
      </c>
      <c r="AG35">
        <v>2200</v>
      </c>
      <c r="AH35">
        <v>2200</v>
      </c>
      <c r="AI35">
        <v>2200</v>
      </c>
      <c r="AJ35">
        <v>2200</v>
      </c>
      <c r="AK35">
        <v>2200</v>
      </c>
      <c r="AL35">
        <v>2200</v>
      </c>
      <c r="AM35">
        <v>2200</v>
      </c>
      <c r="AN35">
        <v>2200</v>
      </c>
      <c r="AO35">
        <v>2200</v>
      </c>
      <c r="AP35">
        <v>2200</v>
      </c>
    </row>
    <row r="36" spans="2:13" ht="12.75">
      <c r="B36" s="16" t="str">
        <f ca="1" t="shared" si="5"/>
        <v>    4.1 lb. Daily Gain</v>
      </c>
      <c r="D36" s="25"/>
      <c r="H36" s="1"/>
      <c r="K36" t="s">
        <v>46</v>
      </c>
      <c r="M36" s="1" t="s">
        <v>117</v>
      </c>
    </row>
    <row r="37" spans="2:246" ht="12.75">
      <c r="B37" s="16" t="str">
        <f ca="1" t="shared" si="5"/>
        <v> </v>
      </c>
      <c r="H37" s="1"/>
      <c r="K37" t="s">
        <v>64</v>
      </c>
      <c r="M37" t="s">
        <v>125</v>
      </c>
      <c r="N37" t="s">
        <v>1</v>
      </c>
      <c r="O37" t="s">
        <v>1</v>
      </c>
      <c r="P37" t="s">
        <v>1</v>
      </c>
      <c r="Q37" t="s">
        <v>1</v>
      </c>
      <c r="R37" t="s">
        <v>127</v>
      </c>
      <c r="S37" t="s">
        <v>1</v>
      </c>
      <c r="T37" t="s">
        <v>1</v>
      </c>
      <c r="U37" t="s">
        <v>1</v>
      </c>
      <c r="V37" t="s">
        <v>1</v>
      </c>
      <c r="W37" t="s">
        <v>48</v>
      </c>
      <c r="X37" t="s">
        <v>1</v>
      </c>
      <c r="Y37" t="s">
        <v>1</v>
      </c>
      <c r="Z37" t="s">
        <v>1</v>
      </c>
      <c r="AA37" t="s">
        <v>1</v>
      </c>
      <c r="AB37" t="s">
        <v>54</v>
      </c>
      <c r="AC37" t="s">
        <v>1</v>
      </c>
      <c r="AD37" t="s">
        <v>1</v>
      </c>
      <c r="AE37" t="s">
        <v>1</v>
      </c>
      <c r="AF37" t="s">
        <v>1</v>
      </c>
      <c r="AG37" t="s">
        <v>56</v>
      </c>
      <c r="AH37" t="s">
        <v>1</v>
      </c>
      <c r="AI37" t="s">
        <v>1</v>
      </c>
      <c r="AJ37" t="s">
        <v>1</v>
      </c>
      <c r="AK37" t="s">
        <v>1</v>
      </c>
      <c r="AL37" t="s">
        <v>129</v>
      </c>
      <c r="AM37" t="s">
        <v>1</v>
      </c>
      <c r="AN37" t="s">
        <v>1</v>
      </c>
      <c r="AO37" t="s">
        <v>1</v>
      </c>
      <c r="AP37" t="s">
        <v>1</v>
      </c>
      <c r="AQ37" t="s">
        <v>1</v>
      </c>
      <c r="AR37" t="s">
        <v>1</v>
      </c>
      <c r="AS37" t="s">
        <v>1</v>
      </c>
      <c r="AT37" t="s">
        <v>1</v>
      </c>
      <c r="AU37" t="s">
        <v>1</v>
      </c>
      <c r="AV37" t="s">
        <v>1</v>
      </c>
      <c r="AW37" t="s">
        <v>1</v>
      </c>
      <c r="AX37" t="s">
        <v>1</v>
      </c>
      <c r="AY37" t="s">
        <v>1</v>
      </c>
      <c r="AZ37" t="s">
        <v>1</v>
      </c>
      <c r="BA37" t="s">
        <v>1</v>
      </c>
      <c r="BB37" t="s">
        <v>1</v>
      </c>
      <c r="BC37" t="s">
        <v>1</v>
      </c>
      <c r="BD37" t="s">
        <v>1</v>
      </c>
      <c r="BE37" t="s">
        <v>1</v>
      </c>
      <c r="BF37" t="s">
        <v>1</v>
      </c>
      <c r="BG37" t="s">
        <v>1</v>
      </c>
      <c r="BH37" t="s">
        <v>1</v>
      </c>
      <c r="BI37" t="s">
        <v>1</v>
      </c>
      <c r="BJ37" t="s">
        <v>1</v>
      </c>
      <c r="BK37" t="s">
        <v>1</v>
      </c>
      <c r="BL37" t="s">
        <v>1</v>
      </c>
      <c r="BM37" t="s">
        <v>1</v>
      </c>
      <c r="BN37" t="s">
        <v>1</v>
      </c>
      <c r="BO37" t="s">
        <v>1</v>
      </c>
      <c r="BP37" t="s">
        <v>1</v>
      </c>
      <c r="BQ37" t="s">
        <v>1</v>
      </c>
      <c r="BR37" t="s">
        <v>1</v>
      </c>
      <c r="BS37" t="s">
        <v>1</v>
      </c>
      <c r="BT37" t="s">
        <v>1</v>
      </c>
      <c r="BU37" t="s">
        <v>1</v>
      </c>
      <c r="BV37" t="s">
        <v>1</v>
      </c>
      <c r="BW37" t="s">
        <v>1</v>
      </c>
      <c r="BX37" t="s">
        <v>1</v>
      </c>
      <c r="BY37" t="s">
        <v>1</v>
      </c>
      <c r="BZ37" t="s">
        <v>1</v>
      </c>
      <c r="CA37" t="s">
        <v>1</v>
      </c>
      <c r="CB37" t="s">
        <v>1</v>
      </c>
      <c r="CC37" t="s">
        <v>1</v>
      </c>
      <c r="CD37" t="s">
        <v>1</v>
      </c>
      <c r="CE37" t="s">
        <v>1</v>
      </c>
      <c r="CF37" t="s">
        <v>1</v>
      </c>
      <c r="CG37" t="s">
        <v>1</v>
      </c>
      <c r="CH37" t="s">
        <v>1</v>
      </c>
      <c r="CI37" t="s">
        <v>1</v>
      </c>
      <c r="CJ37" t="s">
        <v>1</v>
      </c>
      <c r="CK37" t="s">
        <v>1</v>
      </c>
      <c r="CL37" t="s">
        <v>1</v>
      </c>
      <c r="CM37" t="s">
        <v>1</v>
      </c>
      <c r="CN37" t="s">
        <v>1</v>
      </c>
      <c r="CO37" t="s">
        <v>1</v>
      </c>
      <c r="CP37" t="s">
        <v>1</v>
      </c>
      <c r="CQ37" t="s">
        <v>1</v>
      </c>
      <c r="CR37" t="s">
        <v>1</v>
      </c>
      <c r="CS37" t="s">
        <v>1</v>
      </c>
      <c r="CT37" t="s">
        <v>1</v>
      </c>
      <c r="CU37" t="s">
        <v>1</v>
      </c>
      <c r="CV37" t="s">
        <v>1</v>
      </c>
      <c r="CW37" t="s">
        <v>1</v>
      </c>
      <c r="CX37" t="s">
        <v>1</v>
      </c>
      <c r="CY37" t="s">
        <v>1</v>
      </c>
      <c r="CZ37" t="s">
        <v>1</v>
      </c>
      <c r="DA37" t="s">
        <v>1</v>
      </c>
      <c r="DB37" t="s">
        <v>1</v>
      </c>
      <c r="DC37" t="s">
        <v>1</v>
      </c>
      <c r="DD37" t="s">
        <v>1</v>
      </c>
      <c r="DE37" t="s">
        <v>1</v>
      </c>
      <c r="DF37" t="s">
        <v>1</v>
      </c>
      <c r="DG37" t="s">
        <v>1</v>
      </c>
      <c r="DH37" t="s">
        <v>1</v>
      </c>
      <c r="DI37" t="s">
        <v>1</v>
      </c>
      <c r="DJ37" t="s">
        <v>1</v>
      </c>
      <c r="DK37" t="s">
        <v>1</v>
      </c>
      <c r="DL37" t="s">
        <v>1</v>
      </c>
      <c r="DM37" t="s">
        <v>1</v>
      </c>
      <c r="DN37" t="s">
        <v>1</v>
      </c>
      <c r="DO37" t="s">
        <v>1</v>
      </c>
      <c r="DP37" t="s">
        <v>1</v>
      </c>
      <c r="DQ37" t="s">
        <v>1</v>
      </c>
      <c r="DR37" t="s">
        <v>1</v>
      </c>
      <c r="DS37" t="s">
        <v>1</v>
      </c>
      <c r="DT37" t="s">
        <v>1</v>
      </c>
      <c r="DU37" t="s">
        <v>1</v>
      </c>
      <c r="DV37" t="s">
        <v>1</v>
      </c>
      <c r="DW37" t="s">
        <v>1</v>
      </c>
      <c r="DX37" t="s">
        <v>1</v>
      </c>
      <c r="DY37" t="s">
        <v>1</v>
      </c>
      <c r="DZ37" t="s">
        <v>1</v>
      </c>
      <c r="EA37" t="s">
        <v>1</v>
      </c>
      <c r="EB37" t="s">
        <v>1</v>
      </c>
      <c r="EC37" t="s">
        <v>1</v>
      </c>
      <c r="ED37" t="s">
        <v>1</v>
      </c>
      <c r="EE37" t="s">
        <v>1</v>
      </c>
      <c r="EF37" t="s">
        <v>1</v>
      </c>
      <c r="EG37" t="s">
        <v>1</v>
      </c>
      <c r="EH37" t="s">
        <v>1</v>
      </c>
      <c r="EI37" t="s">
        <v>1</v>
      </c>
      <c r="EJ37" t="s">
        <v>1</v>
      </c>
      <c r="EK37" t="s">
        <v>1</v>
      </c>
      <c r="EL37" t="s">
        <v>1</v>
      </c>
      <c r="EM37" t="s">
        <v>1</v>
      </c>
      <c r="EN37" t="s">
        <v>1</v>
      </c>
      <c r="EO37" t="s">
        <v>1</v>
      </c>
      <c r="EP37" t="s">
        <v>1</v>
      </c>
      <c r="EQ37" t="s">
        <v>1</v>
      </c>
      <c r="ER37" t="s">
        <v>1</v>
      </c>
      <c r="ES37" t="s">
        <v>1</v>
      </c>
      <c r="ET37" t="s">
        <v>1</v>
      </c>
      <c r="EU37" t="s">
        <v>1</v>
      </c>
      <c r="EV37" t="s">
        <v>1</v>
      </c>
      <c r="EW37" t="s">
        <v>1</v>
      </c>
      <c r="EX37" t="s">
        <v>1</v>
      </c>
      <c r="EY37" t="s">
        <v>1</v>
      </c>
      <c r="EZ37" t="s">
        <v>1</v>
      </c>
      <c r="FA37" t="s">
        <v>1</v>
      </c>
      <c r="FB37" t="s">
        <v>1</v>
      </c>
      <c r="FC37" t="s">
        <v>1</v>
      </c>
      <c r="FD37" t="s">
        <v>1</v>
      </c>
      <c r="FE37" t="s">
        <v>1</v>
      </c>
      <c r="FF37" t="s">
        <v>1</v>
      </c>
      <c r="FG37" t="s">
        <v>1</v>
      </c>
      <c r="FH37" t="s">
        <v>1</v>
      </c>
      <c r="FI37" t="s">
        <v>1</v>
      </c>
      <c r="FJ37" t="s">
        <v>1</v>
      </c>
      <c r="FK37" t="s">
        <v>1</v>
      </c>
      <c r="FL37" t="s">
        <v>1</v>
      </c>
      <c r="FM37" t="s">
        <v>1</v>
      </c>
      <c r="FN37" t="s">
        <v>1</v>
      </c>
      <c r="FO37" t="s">
        <v>1</v>
      </c>
      <c r="FP37" t="s">
        <v>1</v>
      </c>
      <c r="FQ37" t="s">
        <v>1</v>
      </c>
      <c r="FR37" t="s">
        <v>1</v>
      </c>
      <c r="FS37" t="s">
        <v>1</v>
      </c>
      <c r="FT37" t="s">
        <v>1</v>
      </c>
      <c r="FU37" t="s">
        <v>1</v>
      </c>
      <c r="FV37" t="s">
        <v>1</v>
      </c>
      <c r="FW37" t="s">
        <v>1</v>
      </c>
      <c r="FX37" t="s">
        <v>1</v>
      </c>
      <c r="FY37" t="s">
        <v>1</v>
      </c>
      <c r="FZ37" t="s">
        <v>1</v>
      </c>
      <c r="GA37" t="s">
        <v>1</v>
      </c>
      <c r="GB37" t="s">
        <v>1</v>
      </c>
      <c r="GC37" t="s">
        <v>1</v>
      </c>
      <c r="GD37" t="s">
        <v>1</v>
      </c>
      <c r="GE37" t="s">
        <v>1</v>
      </c>
      <c r="GF37" t="s">
        <v>1</v>
      </c>
      <c r="GG37" t="s">
        <v>1</v>
      </c>
      <c r="GH37" t="s">
        <v>1</v>
      </c>
      <c r="GI37" t="s">
        <v>1</v>
      </c>
      <c r="GJ37" t="s">
        <v>1</v>
      </c>
      <c r="GK37" t="s">
        <v>1</v>
      </c>
      <c r="GL37" t="s">
        <v>1</v>
      </c>
      <c r="GM37" t="s">
        <v>1</v>
      </c>
      <c r="GN37" t="s">
        <v>1</v>
      </c>
      <c r="GO37" t="s">
        <v>1</v>
      </c>
      <c r="GP37" t="s">
        <v>1</v>
      </c>
      <c r="GQ37" t="s">
        <v>1</v>
      </c>
      <c r="GR37" t="s">
        <v>1</v>
      </c>
      <c r="GS37" t="s">
        <v>1</v>
      </c>
      <c r="GT37" t="s">
        <v>1</v>
      </c>
      <c r="GU37" t="s">
        <v>1</v>
      </c>
      <c r="GV37" t="s">
        <v>1</v>
      </c>
      <c r="GW37" t="s">
        <v>1</v>
      </c>
      <c r="GX37" t="s">
        <v>1</v>
      </c>
      <c r="GY37" t="s">
        <v>1</v>
      </c>
      <c r="GZ37" t="s">
        <v>1</v>
      </c>
      <c r="HA37" t="s">
        <v>1</v>
      </c>
      <c r="HB37" t="s">
        <v>1</v>
      </c>
      <c r="HC37" t="s">
        <v>1</v>
      </c>
      <c r="HD37" t="s">
        <v>1</v>
      </c>
      <c r="HE37" t="s">
        <v>1</v>
      </c>
      <c r="HF37" t="s">
        <v>1</v>
      </c>
      <c r="HG37" t="s">
        <v>1</v>
      </c>
      <c r="HH37" t="s">
        <v>1</v>
      </c>
      <c r="HI37" t="s">
        <v>1</v>
      </c>
      <c r="HJ37" t="s">
        <v>1</v>
      </c>
      <c r="HK37" t="s">
        <v>1</v>
      </c>
      <c r="HL37" t="s">
        <v>1</v>
      </c>
      <c r="HM37" t="s">
        <v>1</v>
      </c>
      <c r="HN37" t="s">
        <v>1</v>
      </c>
      <c r="HO37" t="s">
        <v>1</v>
      </c>
      <c r="HP37" t="s">
        <v>1</v>
      </c>
      <c r="HQ37" t="s">
        <v>1</v>
      </c>
      <c r="HR37" t="s">
        <v>1</v>
      </c>
      <c r="HS37" t="s">
        <v>1</v>
      </c>
      <c r="HT37" t="s">
        <v>1</v>
      </c>
      <c r="HU37" t="s">
        <v>1</v>
      </c>
      <c r="HV37" t="s">
        <v>1</v>
      </c>
      <c r="HW37" t="s">
        <v>1</v>
      </c>
      <c r="HX37" t="s">
        <v>1</v>
      </c>
      <c r="HY37" t="s">
        <v>1</v>
      </c>
      <c r="HZ37" t="s">
        <v>1</v>
      </c>
      <c r="IA37" t="s">
        <v>1</v>
      </c>
      <c r="IB37" t="s">
        <v>1</v>
      </c>
      <c r="IC37" t="s">
        <v>1</v>
      </c>
      <c r="ID37" t="s">
        <v>1</v>
      </c>
      <c r="IE37" t="s">
        <v>1</v>
      </c>
      <c r="IF37" t="s">
        <v>1</v>
      </c>
      <c r="IG37" t="s">
        <v>1</v>
      </c>
      <c r="IH37" t="s">
        <v>1</v>
      </c>
      <c r="II37" t="s">
        <v>1</v>
      </c>
      <c r="IJ37" t="s">
        <v>1</v>
      </c>
      <c r="IK37" t="s">
        <v>1</v>
      </c>
      <c r="IL37" t="s">
        <v>1</v>
      </c>
    </row>
    <row r="38" spans="2:75" ht="12.75">
      <c r="B38" s="16" t="str">
        <f ca="1" t="shared" si="5"/>
        <v> </v>
      </c>
      <c r="H38" s="1" t="s">
        <v>12</v>
      </c>
      <c r="K38" t="s">
        <v>47</v>
      </c>
      <c r="M38" t="s">
        <v>118</v>
      </c>
      <c r="N38" t="s">
        <v>119</v>
      </c>
      <c r="O38" t="s">
        <v>120</v>
      </c>
      <c r="P38" t="s">
        <v>121</v>
      </c>
      <c r="Q38" t="s">
        <v>122</v>
      </c>
      <c r="R38" t="str">
        <f aca="true" t="shared" si="6" ref="R38:AP38">M38</f>
        <v>    1.1 lb. Daily Gain</v>
      </c>
      <c r="S38" t="str">
        <f t="shared" si="6"/>
        <v>    2.2 lb. Daily Gain</v>
      </c>
      <c r="T38" t="str">
        <f t="shared" si="6"/>
        <v>    3.3 lb. Daily Gain</v>
      </c>
      <c r="U38" t="str">
        <f t="shared" si="6"/>
        <v>    4.4 lb. Daily Gain</v>
      </c>
      <c r="V38" t="str">
        <f t="shared" si="6"/>
        <v>    5.5 lb. Daily Gain</v>
      </c>
      <c r="W38" t="str">
        <f t="shared" si="6"/>
        <v>    1.1 lb. Daily Gain</v>
      </c>
      <c r="X38" t="str">
        <f t="shared" si="6"/>
        <v>    2.2 lb. Daily Gain</v>
      </c>
      <c r="Y38" t="str">
        <f t="shared" si="6"/>
        <v>    3.3 lb. Daily Gain</v>
      </c>
      <c r="Z38" t="str">
        <f t="shared" si="6"/>
        <v>    4.4 lb. Daily Gain</v>
      </c>
      <c r="AA38" t="str">
        <f t="shared" si="6"/>
        <v>    5.5 lb. Daily Gain</v>
      </c>
      <c r="AB38" t="str">
        <f t="shared" si="6"/>
        <v>    1.1 lb. Daily Gain</v>
      </c>
      <c r="AC38" t="str">
        <f t="shared" si="6"/>
        <v>    2.2 lb. Daily Gain</v>
      </c>
      <c r="AD38" t="str">
        <f t="shared" si="6"/>
        <v>    3.3 lb. Daily Gain</v>
      </c>
      <c r="AE38" t="str">
        <f t="shared" si="6"/>
        <v>    4.4 lb. Daily Gain</v>
      </c>
      <c r="AF38" t="str">
        <f t="shared" si="6"/>
        <v>    5.5 lb. Daily Gain</v>
      </c>
      <c r="AG38" t="str">
        <f t="shared" si="6"/>
        <v>    1.1 lb. Daily Gain</v>
      </c>
      <c r="AH38" t="str">
        <f t="shared" si="6"/>
        <v>    2.2 lb. Daily Gain</v>
      </c>
      <c r="AI38" t="str">
        <f t="shared" si="6"/>
        <v>    3.3 lb. Daily Gain</v>
      </c>
      <c r="AJ38" t="str">
        <f t="shared" si="6"/>
        <v>    4.4 lb. Daily Gain</v>
      </c>
      <c r="AK38" t="str">
        <f t="shared" si="6"/>
        <v>    5.5 lb. Daily Gain</v>
      </c>
      <c r="AL38" t="str">
        <f t="shared" si="6"/>
        <v>    1.1 lb. Daily Gain</v>
      </c>
      <c r="AM38" t="str">
        <f t="shared" si="6"/>
        <v>    2.2 lb. Daily Gain</v>
      </c>
      <c r="AN38" t="str">
        <f t="shared" si="6"/>
        <v>    3.3 lb. Daily Gain</v>
      </c>
      <c r="AO38" t="str">
        <f t="shared" si="6"/>
        <v>    4.4 lb. Daily Gain</v>
      </c>
      <c r="AP38" t="str">
        <f t="shared" si="6"/>
        <v>    5.5 lb. Daily Gain</v>
      </c>
      <c r="AQ38" s="4"/>
      <c r="AR38" s="4"/>
      <c r="AS38" s="4"/>
      <c r="AT38" s="4"/>
      <c r="AU38" s="30"/>
      <c r="AV38" s="4"/>
      <c r="AW38" s="4"/>
      <c r="AX38" s="4"/>
      <c r="AY38" s="4"/>
      <c r="AZ38" s="4"/>
      <c r="BA38" s="4"/>
      <c r="BB38" s="4"/>
      <c r="BC38" s="4"/>
      <c r="BD38" s="4"/>
      <c r="BE38" s="4"/>
      <c r="BF38" s="4"/>
      <c r="BG38" s="4"/>
      <c r="BH38" s="4"/>
      <c r="BI38" s="4"/>
      <c r="BJ38" s="4"/>
      <c r="BK38" s="30"/>
      <c r="BL38" s="4"/>
      <c r="BM38" s="4"/>
      <c r="BN38" s="4"/>
      <c r="BO38" s="4"/>
      <c r="BP38" s="4"/>
      <c r="BQ38" s="4"/>
      <c r="BR38" s="4"/>
      <c r="BS38" s="4"/>
      <c r="BT38" s="4"/>
      <c r="BU38" s="4"/>
      <c r="BV38" s="4"/>
      <c r="BW38" s="4"/>
    </row>
    <row r="39" spans="2:256" ht="12.75">
      <c r="B39" s="16" t="str">
        <f ca="1" t="shared" si="5"/>
        <v> </v>
      </c>
      <c r="H39" s="1"/>
      <c r="I39" s="33" t="s">
        <v>152</v>
      </c>
      <c r="M39">
        <v>7.9</v>
      </c>
      <c r="N39">
        <v>8.3</v>
      </c>
      <c r="O39">
        <v>8.2</v>
      </c>
      <c r="P39">
        <v>8</v>
      </c>
      <c r="Q39">
        <v>7.7</v>
      </c>
      <c r="R39">
        <v>9.8</v>
      </c>
      <c r="S39">
        <v>10.3</v>
      </c>
      <c r="T39">
        <v>10.2</v>
      </c>
      <c r="U39">
        <v>9.9</v>
      </c>
      <c r="V39">
        <v>9.6</v>
      </c>
      <c r="W39" s="17">
        <v>10.136363636363637</v>
      </c>
      <c r="X39" s="17">
        <v>10.863636363636362</v>
      </c>
      <c r="Y39" s="17">
        <v>10.954545454545455</v>
      </c>
      <c r="Z39" s="17">
        <v>10</v>
      </c>
      <c r="AA39" s="17">
        <v>9.772727272727272</v>
      </c>
      <c r="AB39" s="17">
        <v>11.55</v>
      </c>
      <c r="AC39" s="17">
        <f>X39/$W39*$AB39</f>
        <v>12.378699551569504</v>
      </c>
      <c r="AD39" s="17">
        <f>Y39/$W39*$AB39</f>
        <v>12.482286995515697</v>
      </c>
      <c r="AE39" s="17">
        <f>Z39/$W39*$AB39</f>
        <v>11.394618834080719</v>
      </c>
      <c r="AF39" s="17">
        <f>AA39/$W39*$AB39</f>
        <v>11.135650224215246</v>
      </c>
      <c r="AG39">
        <v>12.86</v>
      </c>
      <c r="AH39" s="17">
        <f>AC39/$AB39*$AG39</f>
        <v>13.782690582959638</v>
      </c>
      <c r="AI39" s="17">
        <f>AD39/$AB39*$AG39</f>
        <v>13.898026905829596</v>
      </c>
      <c r="AJ39" s="17">
        <f>AE39/$AB39*$AG39</f>
        <v>12.686995515695068</v>
      </c>
      <c r="AK39" s="17">
        <f>AF39/$AB39*$AG39</f>
        <v>12.398654708520178</v>
      </c>
      <c r="AL39">
        <v>14.05</v>
      </c>
      <c r="AM39" s="17">
        <f>AH39/$AG39*$AL39</f>
        <v>15.058071748878922</v>
      </c>
      <c r="AN39" s="17">
        <f>AI39/$AG39*$AL39</f>
        <v>15.18408071748879</v>
      </c>
      <c r="AO39" s="17">
        <f>AJ39/$AG39*$AL39</f>
        <v>13.860986547085204</v>
      </c>
      <c r="AP39" s="17">
        <f>AK39/$AG39*$AL39</f>
        <v>13.545964125560538</v>
      </c>
      <c r="AQ39" s="4"/>
      <c r="AR39" s="4"/>
      <c r="AS39" s="4"/>
      <c r="AT39" s="4"/>
      <c r="AU39" s="30"/>
      <c r="AV39" s="4"/>
      <c r="AW39" s="4"/>
      <c r="AX39" s="4"/>
      <c r="AY39" s="4"/>
      <c r="AZ39" s="4"/>
      <c r="BA39" s="4"/>
      <c r="BB39" s="4"/>
      <c r="BC39" s="4"/>
      <c r="BD39" s="4"/>
      <c r="BE39" s="4"/>
      <c r="BF39" s="4"/>
      <c r="BG39" s="4"/>
      <c r="BH39" s="4"/>
      <c r="BI39" s="4"/>
      <c r="BJ39" s="4"/>
      <c r="BK39" s="30"/>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2:256" ht="12.75">
      <c r="B40" s="16" t="str">
        <f aca="true" ca="1" t="shared" si="7" ref="B40:B45">IF(INDIRECT(ADDRESS(A$2,5))&gt;=ROW(A9),INDIRECT(ADDRESS(INDIRECT(ADDRESS(A$2,4))+2,13+(A$3-2)*INDIRECT(ADDRESS(A$2,5))+(ROW(A9)-1)))," ")</f>
        <v> </v>
      </c>
      <c r="H40" s="1" t="s">
        <v>1</v>
      </c>
      <c r="I40" s="7" t="s">
        <v>16</v>
      </c>
      <c r="M40" s="30"/>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2:256" ht="12.75">
      <c r="B41" s="16" t="str">
        <f ca="1" t="shared" si="7"/>
        <v> </v>
      </c>
      <c r="H41" s="1" t="s">
        <v>1</v>
      </c>
      <c r="I41" s="7" t="s">
        <v>13</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2:256" ht="12.75">
      <c r="B42" s="16" t="str">
        <f ca="1" t="shared" si="7"/>
        <v> </v>
      </c>
      <c r="H42" s="1"/>
      <c r="I42" s="33" t="s">
        <v>154</v>
      </c>
      <c r="M42" s="4">
        <f>M43+M44</f>
        <v>8.1</v>
      </c>
      <c r="N42" s="4">
        <f aca="true" t="shared" si="8" ref="N42:AP42">N43+N44</f>
        <v>10.06</v>
      </c>
      <c r="O42" s="4">
        <f t="shared" si="8"/>
        <v>12.120000000000001</v>
      </c>
      <c r="P42" s="4">
        <f t="shared" si="8"/>
        <v>14.25</v>
      </c>
      <c r="Q42" s="4">
        <f t="shared" si="8"/>
        <v>16.43</v>
      </c>
      <c r="R42" s="4">
        <f t="shared" si="8"/>
        <v>10.05</v>
      </c>
      <c r="S42" s="4">
        <f t="shared" si="8"/>
        <v>12.48</v>
      </c>
      <c r="T42" s="4">
        <f t="shared" si="8"/>
        <v>15.04</v>
      </c>
      <c r="U42" s="4">
        <f t="shared" si="8"/>
        <v>17.68</v>
      </c>
      <c r="V42" s="4">
        <f t="shared" si="8"/>
        <v>20.39</v>
      </c>
      <c r="W42" s="4">
        <f t="shared" si="8"/>
        <v>11.879999999999999</v>
      </c>
      <c r="X42" s="4">
        <f t="shared" si="8"/>
        <v>14.75</v>
      </c>
      <c r="Y42" s="4">
        <f t="shared" si="8"/>
        <v>17.78</v>
      </c>
      <c r="Z42" s="4">
        <f t="shared" si="8"/>
        <v>20.9</v>
      </c>
      <c r="AA42" s="4">
        <f t="shared" si="8"/>
        <v>24.1</v>
      </c>
      <c r="AB42" s="4">
        <f t="shared" si="8"/>
        <v>13.620000000000001</v>
      </c>
      <c r="AC42" s="4">
        <f t="shared" si="8"/>
        <v>16.91</v>
      </c>
      <c r="AD42" s="4">
        <f t="shared" si="8"/>
        <v>20.380000000000003</v>
      </c>
      <c r="AE42" s="4">
        <f t="shared" si="8"/>
        <v>23.96</v>
      </c>
      <c r="AF42" s="4">
        <f t="shared" si="8"/>
        <v>27.63</v>
      </c>
      <c r="AG42" s="4">
        <f t="shared" si="8"/>
        <v>15.3</v>
      </c>
      <c r="AH42" s="4">
        <f t="shared" si="8"/>
        <v>18.990000000000002</v>
      </c>
      <c r="AI42" s="4">
        <f t="shared" si="8"/>
        <v>22.880000000000003</v>
      </c>
      <c r="AJ42" s="4">
        <f t="shared" si="8"/>
        <v>26.9</v>
      </c>
      <c r="AK42" s="4">
        <f t="shared" si="8"/>
        <v>31.02</v>
      </c>
      <c r="AL42" s="4">
        <f t="shared" si="8"/>
        <v>16.91</v>
      </c>
      <c r="AM42" s="4">
        <f t="shared" si="8"/>
        <v>20.990000000000002</v>
      </c>
      <c r="AN42" s="4">
        <f t="shared" si="8"/>
        <v>25.29</v>
      </c>
      <c r="AO42" s="4">
        <f t="shared" si="8"/>
        <v>29.73</v>
      </c>
      <c r="AP42" s="4">
        <f t="shared" si="8"/>
        <v>34.29</v>
      </c>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2:256" ht="12.75">
      <c r="B43" s="16" t="str">
        <f ca="1" t="shared" si="7"/>
        <v> </v>
      </c>
      <c r="H43" s="1"/>
      <c r="I43" s="33" t="s">
        <v>155</v>
      </c>
      <c r="M43" s="4">
        <v>6.38</v>
      </c>
      <c r="N43" s="4">
        <v>6.38</v>
      </c>
      <c r="O43" s="4">
        <v>6.38</v>
      </c>
      <c r="P43" s="4">
        <v>6.38</v>
      </c>
      <c r="Q43" s="4">
        <v>6.38</v>
      </c>
      <c r="R43" s="4">
        <v>7.92</v>
      </c>
      <c r="S43" s="4">
        <v>7.92</v>
      </c>
      <c r="T43" s="4">
        <v>7.92</v>
      </c>
      <c r="U43" s="4">
        <v>7.92</v>
      </c>
      <c r="V43" s="4">
        <v>7.92</v>
      </c>
      <c r="W43" s="4">
        <v>9.36</v>
      </c>
      <c r="X43" s="4">
        <v>9.36</v>
      </c>
      <c r="Y43" s="4">
        <v>9.36</v>
      </c>
      <c r="Z43" s="4">
        <v>9.36</v>
      </c>
      <c r="AA43" s="4">
        <v>9.36</v>
      </c>
      <c r="AB43" s="4">
        <v>10.73</v>
      </c>
      <c r="AC43" s="4">
        <v>10.73</v>
      </c>
      <c r="AD43" s="4">
        <v>10.73</v>
      </c>
      <c r="AE43" s="4">
        <v>10.73</v>
      </c>
      <c r="AF43" s="4">
        <v>10.73</v>
      </c>
      <c r="AG43" s="4">
        <v>12.05</v>
      </c>
      <c r="AH43" s="4">
        <v>12.05</v>
      </c>
      <c r="AI43" s="4">
        <v>12.05</v>
      </c>
      <c r="AJ43" s="4">
        <v>12.05</v>
      </c>
      <c r="AK43" s="4">
        <v>12.05</v>
      </c>
      <c r="AL43" s="4">
        <v>13.32</v>
      </c>
      <c r="AM43" s="4">
        <v>13.32</v>
      </c>
      <c r="AN43" s="4">
        <v>13.32</v>
      </c>
      <c r="AO43" s="4">
        <v>13.32</v>
      </c>
      <c r="AP43" s="4">
        <v>13.32</v>
      </c>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2:256" ht="12.75">
      <c r="B44" s="16" t="str">
        <f ca="1" t="shared" si="7"/>
        <v> </v>
      </c>
      <c r="D44" s="25"/>
      <c r="H44" s="1"/>
      <c r="I44" s="33" t="s">
        <v>156</v>
      </c>
      <c r="M44" s="4">
        <v>1.72</v>
      </c>
      <c r="N44" s="4">
        <v>3.68</v>
      </c>
      <c r="O44" s="4">
        <v>5.74</v>
      </c>
      <c r="P44" s="4">
        <v>7.87</v>
      </c>
      <c r="Q44" s="4">
        <v>10.05</v>
      </c>
      <c r="R44" s="4">
        <v>2.13</v>
      </c>
      <c r="S44" s="4">
        <v>4.56</v>
      </c>
      <c r="T44" s="4">
        <v>7.12</v>
      </c>
      <c r="U44" s="4">
        <v>9.76</v>
      </c>
      <c r="V44" s="4">
        <v>12.47</v>
      </c>
      <c r="W44" s="4">
        <v>2.52</v>
      </c>
      <c r="X44" s="4">
        <v>5.39</v>
      </c>
      <c r="Y44" s="4">
        <v>8.42</v>
      </c>
      <c r="Z44" s="4">
        <v>11.54</v>
      </c>
      <c r="AA44" s="4">
        <v>14.74</v>
      </c>
      <c r="AB44" s="4">
        <v>2.89</v>
      </c>
      <c r="AC44" s="4">
        <v>6.18</v>
      </c>
      <c r="AD44" s="4">
        <v>9.65</v>
      </c>
      <c r="AE44" s="4">
        <v>13.23</v>
      </c>
      <c r="AF44" s="4">
        <v>16.9</v>
      </c>
      <c r="AG44" s="4">
        <v>3.25</v>
      </c>
      <c r="AH44" s="4">
        <v>6.94</v>
      </c>
      <c r="AI44" s="4">
        <v>10.83</v>
      </c>
      <c r="AJ44" s="4">
        <v>14.85</v>
      </c>
      <c r="AK44" s="4">
        <v>18.97</v>
      </c>
      <c r="AL44" s="4">
        <v>3.59</v>
      </c>
      <c r="AM44" s="4">
        <v>7.67</v>
      </c>
      <c r="AN44" s="4">
        <v>11.97</v>
      </c>
      <c r="AO44" s="4">
        <v>16.41</v>
      </c>
      <c r="AP44" s="4">
        <v>20.97</v>
      </c>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2:75" ht="12.75">
      <c r="B45" s="16" t="str">
        <f ca="1" t="shared" si="7"/>
        <v> </v>
      </c>
      <c r="D45" s="25"/>
      <c r="H45" s="1"/>
      <c r="I45" s="33" t="s">
        <v>25</v>
      </c>
      <c r="M45" s="31">
        <f>M10</f>
        <v>0.5</v>
      </c>
      <c r="N45" s="31">
        <f aca="true" t="shared" si="9" ref="N45:AP45">N10</f>
        <v>0.6</v>
      </c>
      <c r="O45" s="31">
        <f t="shared" si="9"/>
        <v>0.7</v>
      </c>
      <c r="P45" s="31">
        <f t="shared" si="9"/>
        <v>0.7999999999999999</v>
      </c>
      <c r="Q45" s="31">
        <f t="shared" si="9"/>
        <v>0.8999999999999999</v>
      </c>
      <c r="R45" s="31">
        <f t="shared" si="9"/>
        <v>0.5</v>
      </c>
      <c r="S45" s="31">
        <f t="shared" si="9"/>
        <v>0.6</v>
      </c>
      <c r="T45" s="31">
        <f t="shared" si="9"/>
        <v>0.7</v>
      </c>
      <c r="U45" s="31">
        <f t="shared" si="9"/>
        <v>0.7999999999999999</v>
      </c>
      <c r="V45" s="31">
        <f t="shared" si="9"/>
        <v>0.8999999999999999</v>
      </c>
      <c r="W45" s="31">
        <f t="shared" si="9"/>
        <v>0.5</v>
      </c>
      <c r="X45" s="31">
        <f t="shared" si="9"/>
        <v>0.6</v>
      </c>
      <c r="Y45" s="31">
        <f t="shared" si="9"/>
        <v>0.7</v>
      </c>
      <c r="Z45" s="31">
        <f t="shared" si="9"/>
        <v>0.7999999999999999</v>
      </c>
      <c r="AA45" s="31">
        <f t="shared" si="9"/>
        <v>0.8999999999999999</v>
      </c>
      <c r="AB45" s="31">
        <f t="shared" si="9"/>
        <v>0.5</v>
      </c>
      <c r="AC45" s="31">
        <f t="shared" si="9"/>
        <v>0.6</v>
      </c>
      <c r="AD45" s="31">
        <f t="shared" si="9"/>
        <v>0.7</v>
      </c>
      <c r="AE45" s="31">
        <f t="shared" si="9"/>
        <v>0.7999999999999999</v>
      </c>
      <c r="AF45" s="31">
        <f t="shared" si="9"/>
        <v>0.8999999999999999</v>
      </c>
      <c r="AG45" s="31">
        <f t="shared" si="9"/>
        <v>0.5</v>
      </c>
      <c r="AH45" s="31">
        <f t="shared" si="9"/>
        <v>0.6</v>
      </c>
      <c r="AI45" s="31">
        <f t="shared" si="9"/>
        <v>0.7</v>
      </c>
      <c r="AJ45" s="31">
        <f t="shared" si="9"/>
        <v>0.7999999999999999</v>
      </c>
      <c r="AK45" s="31">
        <f t="shared" si="9"/>
        <v>0.8999999999999999</v>
      </c>
      <c r="AL45" s="31">
        <f t="shared" si="9"/>
        <v>0.5</v>
      </c>
      <c r="AM45" s="31">
        <f t="shared" si="9"/>
        <v>0.6</v>
      </c>
      <c r="AN45" s="31">
        <f t="shared" si="9"/>
        <v>0.7</v>
      </c>
      <c r="AO45" s="31">
        <f t="shared" si="9"/>
        <v>0.7999999999999999</v>
      </c>
      <c r="AP45" s="31">
        <f t="shared" si="9"/>
        <v>0.8999999999999999</v>
      </c>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row>
    <row r="46" spans="2:256" ht="12.75">
      <c r="B46" s="16"/>
      <c r="D46" s="25"/>
      <c r="H46" s="1"/>
      <c r="I46" s="33" t="s">
        <v>153</v>
      </c>
      <c r="M46" s="30">
        <v>0.237</v>
      </c>
      <c r="N46" s="30">
        <v>0.4545</v>
      </c>
      <c r="O46" s="30">
        <v>0.663</v>
      </c>
      <c r="P46" s="30">
        <v>0.8655</v>
      </c>
      <c r="Q46" s="30">
        <v>1.065</v>
      </c>
      <c r="R46" s="30">
        <v>0.2175</v>
      </c>
      <c r="S46" s="30">
        <v>0.408</v>
      </c>
      <c r="T46" s="30">
        <v>0.588</v>
      </c>
      <c r="U46" s="30">
        <v>0.759</v>
      </c>
      <c r="V46" s="30">
        <v>0.9255</v>
      </c>
      <c r="W46" s="30">
        <v>0.183</v>
      </c>
      <c r="X46" s="30">
        <v>0.333</v>
      </c>
      <c r="Y46" s="30">
        <v>0.471</v>
      </c>
      <c r="Z46" s="30">
        <v>0.6</v>
      </c>
      <c r="AA46" s="30">
        <v>0.7215</v>
      </c>
      <c r="AB46" s="30">
        <v>0.15</v>
      </c>
      <c r="AC46" s="30">
        <v>0.2625</v>
      </c>
      <c r="AD46" s="30">
        <v>0.3615</v>
      </c>
      <c r="AE46" s="30">
        <v>0.4485</v>
      </c>
      <c r="AF46" s="30">
        <v>0.528</v>
      </c>
      <c r="AG46" s="30">
        <v>0.117</v>
      </c>
      <c r="AH46" s="30">
        <v>0.195</v>
      </c>
      <c r="AI46" s="30">
        <v>0.255</v>
      </c>
      <c r="AJ46" s="30">
        <v>0.303</v>
      </c>
      <c r="AK46" s="30">
        <v>0.342</v>
      </c>
      <c r="AL46" s="30">
        <v>0.087</v>
      </c>
      <c r="AM46" s="30">
        <v>0.129</v>
      </c>
      <c r="AN46" s="30">
        <v>0.153</v>
      </c>
      <c r="AO46" s="30">
        <v>0.1635</v>
      </c>
      <c r="AP46" s="30">
        <v>0.1635</v>
      </c>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2:256" ht="12.75">
      <c r="B47" s="16"/>
      <c r="D47" s="25"/>
      <c r="H47" s="1"/>
      <c r="I47" s="33" t="s">
        <v>14</v>
      </c>
      <c r="M47" s="31">
        <v>0.03</v>
      </c>
      <c r="N47" s="31">
        <v>0.05475903614457831</v>
      </c>
      <c r="O47" s="31">
        <v>0.08085365853658538</v>
      </c>
      <c r="P47" s="31">
        <v>0.1081875</v>
      </c>
      <c r="Q47" s="31">
        <v>0.1383116883116883</v>
      </c>
      <c r="R47" s="31">
        <v>0.022193877551020407</v>
      </c>
      <c r="S47" s="31">
        <v>0.03961165048543689</v>
      </c>
      <c r="T47" s="31">
        <v>0.05764705882352941</v>
      </c>
      <c r="U47" s="31">
        <v>0.07666666666666666</v>
      </c>
      <c r="V47" s="31">
        <v>0.09640625</v>
      </c>
      <c r="W47" s="31">
        <v>0.018053811659192825</v>
      </c>
      <c r="X47" s="31">
        <v>0.030652719665271975</v>
      </c>
      <c r="Y47" s="31">
        <v>0.042995850622406635</v>
      </c>
      <c r="Z47" s="31">
        <v>0.06</v>
      </c>
      <c r="AA47" s="31">
        <v>0.0738279069767442</v>
      </c>
      <c r="AB47" s="31">
        <v>0.012987012987012986</v>
      </c>
      <c r="AC47" s="31">
        <v>0.02120578166603272</v>
      </c>
      <c r="AD47" s="31">
        <v>0.028961038961038955</v>
      </c>
      <c r="AE47" s="31">
        <v>0.039360684769775674</v>
      </c>
      <c r="AF47" s="31">
        <v>0.04741528239202659</v>
      </c>
      <c r="AG47" s="31">
        <v>0.009097978227060655</v>
      </c>
      <c r="AH47" s="31">
        <v>0.014148180924926961</v>
      </c>
      <c r="AI47" s="31">
        <v>0.01834792821512232</v>
      </c>
      <c r="AJ47" s="31">
        <v>0.02388272303124558</v>
      </c>
      <c r="AK47" s="31">
        <v>0.027583637744583896</v>
      </c>
      <c r="AL47" s="31">
        <v>0.006192170818505338</v>
      </c>
      <c r="AM47" s="31">
        <v>0.00856683393141649</v>
      </c>
      <c r="AN47" s="31">
        <v>0.01007634264113052</v>
      </c>
      <c r="AO47" s="31">
        <v>0.011795697185376899</v>
      </c>
      <c r="AP47" s="31">
        <v>0.012070015724571713</v>
      </c>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2:9" ht="12.75">
      <c r="B48" s="16"/>
      <c r="D48" s="25"/>
      <c r="H48" s="1"/>
      <c r="I48" t="s">
        <v>15</v>
      </c>
    </row>
    <row r="49" spans="2:21" ht="12.75">
      <c r="B49" s="16"/>
      <c r="D49" s="25"/>
      <c r="H49" s="1"/>
      <c r="I49" t="s">
        <v>26</v>
      </c>
      <c r="N49" s="3"/>
      <c r="O49" s="3"/>
      <c r="P49" s="3"/>
      <c r="Q49" s="3"/>
      <c r="R49" s="3"/>
      <c r="T49" s="3"/>
      <c r="U49" s="3"/>
    </row>
    <row r="50" spans="2:21" ht="12.75">
      <c r="B50" s="16"/>
      <c r="D50" s="25"/>
      <c r="H50" s="1"/>
      <c r="I50" t="s">
        <v>41</v>
      </c>
      <c r="N50" s="3"/>
      <c r="O50" s="3"/>
      <c r="P50" s="3"/>
      <c r="Q50" s="3"/>
      <c r="R50" s="3"/>
      <c r="T50" s="3"/>
      <c r="U50" s="3"/>
    </row>
    <row r="51" spans="2:22" ht="12.75">
      <c r="B51" s="16"/>
      <c r="D51" s="25"/>
      <c r="H51" s="1"/>
      <c r="I51" t="s">
        <v>27</v>
      </c>
      <c r="O51" s="3"/>
      <c r="P51" s="3"/>
      <c r="Q51" s="3"/>
      <c r="R51" s="3"/>
      <c r="S51" s="3"/>
      <c r="U51" s="3"/>
      <c r="V51" s="3"/>
    </row>
    <row r="52" spans="2:22" ht="12.75">
      <c r="B52" s="16"/>
      <c r="D52" s="25"/>
      <c r="H52" s="1"/>
      <c r="I52" t="s">
        <v>28</v>
      </c>
      <c r="O52" s="3"/>
      <c r="P52" s="3"/>
      <c r="Q52" s="3"/>
      <c r="R52" s="3"/>
      <c r="S52" s="3"/>
      <c r="U52" s="3"/>
      <c r="V52" s="3"/>
    </row>
    <row r="53" spans="2:22" ht="12.75">
      <c r="B53" s="16"/>
      <c r="D53" s="25"/>
      <c r="H53" s="1"/>
      <c r="I53" t="s">
        <v>76</v>
      </c>
      <c r="O53" s="3"/>
      <c r="P53" s="3"/>
      <c r="Q53" s="3"/>
      <c r="R53" s="3"/>
      <c r="S53" s="3"/>
      <c r="U53" s="3"/>
      <c r="V53" s="3"/>
    </row>
    <row r="54" spans="2:22" ht="12.75">
      <c r="B54" s="16"/>
      <c r="D54" s="25"/>
      <c r="H54" s="1"/>
      <c r="I54" t="s">
        <v>29</v>
      </c>
      <c r="O54" s="3"/>
      <c r="P54" s="3"/>
      <c r="Q54" s="3"/>
      <c r="R54" s="3"/>
      <c r="S54" s="3"/>
      <c r="U54" s="3"/>
      <c r="V54" s="3"/>
    </row>
    <row r="55" spans="2:42" ht="12.75">
      <c r="B55" s="16"/>
      <c r="D55" s="25"/>
      <c r="H55" s="1"/>
      <c r="I55" t="s">
        <v>30</v>
      </c>
      <c r="M55" s="3"/>
      <c r="N55" s="2"/>
      <c r="O55" s="3"/>
      <c r="P55" s="3"/>
      <c r="Q55" s="3"/>
      <c r="R55" s="3"/>
      <c r="S55" s="3"/>
      <c r="T55" s="31"/>
      <c r="U55" s="3"/>
      <c r="V55" s="3"/>
      <c r="W55" s="31"/>
      <c r="X55" s="31"/>
      <c r="Y55" s="31"/>
      <c r="Z55" s="31"/>
      <c r="AA55" s="31"/>
      <c r="AB55" s="31"/>
      <c r="AC55" s="31"/>
      <c r="AD55" s="31"/>
      <c r="AE55" s="31"/>
      <c r="AF55" s="31"/>
      <c r="AG55" s="31"/>
      <c r="AH55" s="31"/>
      <c r="AI55" s="31"/>
      <c r="AJ55" s="31"/>
      <c r="AK55" s="31"/>
      <c r="AL55" s="31"/>
      <c r="AM55" s="31"/>
      <c r="AN55" s="31"/>
      <c r="AO55" s="31"/>
      <c r="AP55" s="31"/>
    </row>
    <row r="56" spans="2:75" ht="12.75">
      <c r="B56" s="16"/>
      <c r="D56" s="25"/>
      <c r="H56" s="1" t="s">
        <v>2</v>
      </c>
      <c r="I56" s="33" t="s">
        <v>3</v>
      </c>
      <c r="M56" s="3">
        <v>0.0015189873417721519</v>
      </c>
      <c r="N56" s="3">
        <v>0.0027710843373493976</v>
      </c>
      <c r="O56" s="3">
        <v>0.00402439024390244</v>
      </c>
      <c r="P56" s="3">
        <v>0.005375</v>
      </c>
      <c r="Q56" s="3">
        <v>0.0068831168831168825</v>
      </c>
      <c r="R56" s="3">
        <v>0.001020408163265306</v>
      </c>
      <c r="S56" s="3">
        <v>0.0018446601941747571</v>
      </c>
      <c r="T56" s="3">
        <v>0.002647058823529412</v>
      </c>
      <c r="U56" s="3">
        <v>0.003535353535353535</v>
      </c>
      <c r="V56" s="3">
        <v>0.004479166666666667</v>
      </c>
      <c r="W56" s="3">
        <v>0.0008878923766816142</v>
      </c>
      <c r="X56" s="3">
        <v>0.001472803347280335</v>
      </c>
      <c r="Y56" s="3">
        <v>0.0020082987551867217</v>
      </c>
      <c r="Z56" s="3">
        <v>0.0028000000000000004</v>
      </c>
      <c r="AA56" s="3">
        <v>0.0034790697674418614</v>
      </c>
      <c r="AB56" s="3">
        <v>0.0006060606060606061</v>
      </c>
      <c r="AC56" s="3">
        <v>0.0009694071618757813</v>
      </c>
      <c r="AD56" s="3">
        <v>0.0013619299096477519</v>
      </c>
      <c r="AE56" s="3">
        <v>0.00184297520661157</v>
      </c>
      <c r="AF56" s="3">
        <v>0.002245041779925501</v>
      </c>
      <c r="AG56" s="3">
        <v>0.00046656298600311044</v>
      </c>
      <c r="AH56" s="3">
        <v>0.0006529929657658597</v>
      </c>
      <c r="AI56" s="3">
        <v>0.0008634319160057563</v>
      </c>
      <c r="AJ56" s="3">
        <v>0.0011034921532588717</v>
      </c>
      <c r="AK56" s="3">
        <v>0.0012904625845419366</v>
      </c>
      <c r="AL56" s="3">
        <v>0.00028469750889679714</v>
      </c>
      <c r="AM56" s="3">
        <v>0.00039845739215890654</v>
      </c>
      <c r="AN56" s="3">
        <v>0.00046100914044388</v>
      </c>
      <c r="AO56" s="3">
        <v>0.0005771594953089614</v>
      </c>
      <c r="AP56" s="3">
        <v>0.0005905818091533559</v>
      </c>
      <c r="AQ56" s="3"/>
      <c r="AR56" s="3"/>
      <c r="AS56" s="3"/>
      <c r="AT56" s="3"/>
      <c r="AU56" s="3"/>
      <c r="AV56" s="3"/>
      <c r="AW56" s="3"/>
      <c r="AX56" s="3"/>
      <c r="AY56" s="3"/>
      <c r="AZ56" s="3"/>
      <c r="BA56" s="3"/>
      <c r="BB56" s="3"/>
      <c r="BC56" s="3"/>
      <c r="BD56" s="31"/>
      <c r="BE56" s="3"/>
      <c r="BF56" s="3"/>
      <c r="BG56" s="3"/>
      <c r="BH56" s="3"/>
      <c r="BI56" s="3"/>
      <c r="BJ56" s="31"/>
      <c r="BK56" s="31"/>
      <c r="BL56" s="31"/>
      <c r="BM56" s="31"/>
      <c r="BN56" s="31"/>
      <c r="BO56" s="31"/>
      <c r="BP56" s="31"/>
      <c r="BQ56" s="31"/>
      <c r="BR56" s="31"/>
      <c r="BS56" s="3"/>
      <c r="BT56" s="31"/>
      <c r="BU56" s="31"/>
      <c r="BV56" s="31"/>
      <c r="BW56" s="31"/>
    </row>
    <row r="57" spans="4:22" ht="12.75">
      <c r="D57" s="25"/>
      <c r="H57" s="1"/>
      <c r="I57" t="s">
        <v>5</v>
      </c>
      <c r="M57" s="3"/>
      <c r="O57" s="3"/>
      <c r="P57" s="3"/>
      <c r="Q57" s="3"/>
      <c r="R57" s="3"/>
      <c r="S57" s="3"/>
      <c r="U57" s="3"/>
      <c r="V57" s="3"/>
    </row>
    <row r="58" spans="4:256" ht="12.75">
      <c r="D58" s="25"/>
      <c r="H58" s="1"/>
      <c r="I58" s="32" t="s">
        <v>6</v>
      </c>
      <c r="M58" s="3">
        <v>0.001</v>
      </c>
      <c r="N58" s="3">
        <v>0.001</v>
      </c>
      <c r="O58" s="3">
        <v>0.001</v>
      </c>
      <c r="P58" s="3">
        <v>0.001</v>
      </c>
      <c r="Q58" s="3">
        <v>0.001</v>
      </c>
      <c r="R58" s="3">
        <v>0.001</v>
      </c>
      <c r="S58" s="3">
        <v>0.001</v>
      </c>
      <c r="T58" s="3">
        <v>0.001</v>
      </c>
      <c r="U58" s="3">
        <v>0.001</v>
      </c>
      <c r="V58" s="3">
        <v>0.001</v>
      </c>
      <c r="W58" s="3">
        <v>0.001</v>
      </c>
      <c r="X58" s="3">
        <v>0.001</v>
      </c>
      <c r="Y58" s="3">
        <v>0.001</v>
      </c>
      <c r="Z58" s="3">
        <v>0.001</v>
      </c>
      <c r="AA58" s="3">
        <v>0.001</v>
      </c>
      <c r="AB58" s="3">
        <v>0.001</v>
      </c>
      <c r="AC58" s="3">
        <v>0.001</v>
      </c>
      <c r="AD58" s="3">
        <v>0.001</v>
      </c>
      <c r="AE58" s="3">
        <v>0.001</v>
      </c>
      <c r="AF58" s="3">
        <v>0.001</v>
      </c>
      <c r="AG58" s="3">
        <v>0.001</v>
      </c>
      <c r="AH58" s="3">
        <v>0.001</v>
      </c>
      <c r="AI58" s="3">
        <v>0.001</v>
      </c>
      <c r="AJ58" s="3">
        <v>0.001</v>
      </c>
      <c r="AK58" s="3">
        <v>0.001</v>
      </c>
      <c r="AL58" s="3">
        <v>0.001</v>
      </c>
      <c r="AM58" s="3">
        <v>0.001</v>
      </c>
      <c r="AN58" s="3">
        <v>0.001</v>
      </c>
      <c r="AO58" s="3">
        <v>0.001</v>
      </c>
      <c r="AP58" s="3">
        <v>0.001</v>
      </c>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row>
    <row r="59" spans="2:75" ht="12.75">
      <c r="B59" s="1"/>
      <c r="D59" s="25"/>
      <c r="H59" s="1"/>
      <c r="I59" s="33" t="s">
        <v>31</v>
      </c>
      <c r="M59" s="3">
        <v>0.0006329113924050633</v>
      </c>
      <c r="N59" s="3">
        <v>0.0010843373493975902</v>
      </c>
      <c r="O59" s="3">
        <v>0.0015853658536585367</v>
      </c>
      <c r="P59" s="3">
        <v>0.00225</v>
      </c>
      <c r="Q59" s="3">
        <v>0.002857142857142857</v>
      </c>
      <c r="R59" s="3">
        <v>0.0004081632653061224</v>
      </c>
      <c r="S59" s="3">
        <v>0.0007766990291262135</v>
      </c>
      <c r="T59" s="3">
        <v>0.0010784313725490198</v>
      </c>
      <c r="U59" s="3">
        <v>0.0014141414141414141</v>
      </c>
      <c r="V59" s="3">
        <v>0.0017708333333333337</v>
      </c>
      <c r="W59" s="3">
        <v>0.0002959641255605381</v>
      </c>
      <c r="X59" s="3">
        <v>0.0005523012552301256</v>
      </c>
      <c r="Y59" s="3">
        <v>0.0008215767634854772</v>
      </c>
      <c r="Z59" s="3">
        <v>0.0010999999999999998</v>
      </c>
      <c r="AA59" s="3">
        <v>0.001432558139534884</v>
      </c>
      <c r="AB59" s="3">
        <v>0.0002597402597402597</v>
      </c>
      <c r="AC59" s="3">
        <v>0.0004039196507815756</v>
      </c>
      <c r="AD59" s="3">
        <v>0.000560794668678486</v>
      </c>
      <c r="AE59" s="3">
        <v>0.0007020857929948838</v>
      </c>
      <c r="AF59" s="3">
        <v>0.0008980167119702004</v>
      </c>
      <c r="AG59" s="3">
        <v>0.00015552099533437013</v>
      </c>
      <c r="AH59" s="3">
        <v>0.00029021909589593766</v>
      </c>
      <c r="AI59" s="3">
        <v>0.0003597632983357318</v>
      </c>
      <c r="AJ59" s="3">
        <v>0.0004729252085395164</v>
      </c>
      <c r="AK59" s="3">
        <v>0.00048392346920322617</v>
      </c>
      <c r="AL59" s="3">
        <v>0.00014234875444839857</v>
      </c>
      <c r="AM59" s="3">
        <v>0.00013281913071963553</v>
      </c>
      <c r="AN59" s="3">
        <v>0.00019757534590452</v>
      </c>
      <c r="AO59" s="3">
        <v>0.0002164348107408605</v>
      </c>
      <c r="AP59" s="3">
        <v>0.0002214681784325085</v>
      </c>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row>
    <row r="60" spans="4:256" ht="12.75">
      <c r="D60" s="25"/>
      <c r="H60" s="1"/>
      <c r="I60" s="32" t="s">
        <v>77</v>
      </c>
      <c r="M60" s="3">
        <v>0.006</v>
      </c>
      <c r="N60" s="3">
        <v>0.006</v>
      </c>
      <c r="O60" s="3">
        <v>0.006</v>
      </c>
      <c r="P60" s="3">
        <v>0.006</v>
      </c>
      <c r="Q60" s="3">
        <v>0.006</v>
      </c>
      <c r="R60" s="3">
        <v>0.006</v>
      </c>
      <c r="S60" s="3">
        <v>0.006</v>
      </c>
      <c r="T60" s="3">
        <v>0.006</v>
      </c>
      <c r="U60" s="3">
        <v>0.006</v>
      </c>
      <c r="V60" s="3">
        <v>0.006</v>
      </c>
      <c r="W60" s="3">
        <v>0.006</v>
      </c>
      <c r="X60" s="3">
        <v>0.006</v>
      </c>
      <c r="Y60" s="3">
        <v>0.006</v>
      </c>
      <c r="Z60" s="3">
        <v>0.006</v>
      </c>
      <c r="AA60" s="3">
        <v>0.006</v>
      </c>
      <c r="AB60" s="3">
        <v>0.006</v>
      </c>
      <c r="AC60" s="3">
        <v>0.006</v>
      </c>
      <c r="AD60" s="3">
        <v>0.006</v>
      </c>
      <c r="AE60" s="3">
        <v>0.006</v>
      </c>
      <c r="AF60" s="3">
        <v>0.006</v>
      </c>
      <c r="AG60" s="3">
        <v>0.006</v>
      </c>
      <c r="AH60" s="3">
        <v>0.006</v>
      </c>
      <c r="AI60" s="3">
        <v>0.006</v>
      </c>
      <c r="AJ60" s="3">
        <v>0.006</v>
      </c>
      <c r="AK60" s="3">
        <v>0.006</v>
      </c>
      <c r="AL60" s="3">
        <v>0.006</v>
      </c>
      <c r="AM60" s="3">
        <v>0.006</v>
      </c>
      <c r="AN60" s="3">
        <v>0.006</v>
      </c>
      <c r="AO60" s="3">
        <v>0.006</v>
      </c>
      <c r="AP60" s="3">
        <v>0.006</v>
      </c>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4:256" ht="12.75">
      <c r="D61" s="25"/>
      <c r="H61" s="1"/>
      <c r="I61" s="32" t="s">
        <v>4</v>
      </c>
      <c r="M61" s="3">
        <v>0.0006</v>
      </c>
      <c r="N61" s="3">
        <v>0.0006</v>
      </c>
      <c r="O61" s="3">
        <v>0.0006</v>
      </c>
      <c r="P61" s="3">
        <v>0.0006</v>
      </c>
      <c r="Q61" s="3">
        <v>0.0006</v>
      </c>
      <c r="R61" s="3">
        <v>0.0006</v>
      </c>
      <c r="S61" s="3">
        <v>0.0006</v>
      </c>
      <c r="T61" s="3">
        <v>0.0006</v>
      </c>
      <c r="U61" s="3">
        <v>0.0006</v>
      </c>
      <c r="V61" s="3">
        <v>0.0006</v>
      </c>
      <c r="W61" s="3">
        <v>0.0006</v>
      </c>
      <c r="X61" s="3">
        <v>0.0006</v>
      </c>
      <c r="Y61" s="3">
        <v>0.0006</v>
      </c>
      <c r="Z61" s="3">
        <v>0.0006</v>
      </c>
      <c r="AA61" s="3">
        <v>0.0006</v>
      </c>
      <c r="AB61" s="3">
        <v>0.0006</v>
      </c>
      <c r="AC61" s="3">
        <v>0.0006</v>
      </c>
      <c r="AD61" s="3">
        <v>0.0006</v>
      </c>
      <c r="AE61" s="3">
        <v>0.0006</v>
      </c>
      <c r="AF61" s="3">
        <v>0.0006</v>
      </c>
      <c r="AG61" s="3">
        <v>0.0006</v>
      </c>
      <c r="AH61" s="3">
        <v>0.0006</v>
      </c>
      <c r="AI61" s="3">
        <v>0.0006</v>
      </c>
      <c r="AJ61" s="3">
        <v>0.0006</v>
      </c>
      <c r="AK61" s="3">
        <v>0.0006</v>
      </c>
      <c r="AL61" s="3">
        <v>0.0006</v>
      </c>
      <c r="AM61" s="3">
        <v>0.0006</v>
      </c>
      <c r="AN61" s="3">
        <v>0.0006</v>
      </c>
      <c r="AO61" s="3">
        <v>0.0006</v>
      </c>
      <c r="AP61" s="3">
        <v>0.0006</v>
      </c>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row>
    <row r="62" spans="4:256" ht="12.75">
      <c r="D62" s="25"/>
      <c r="H62" s="1"/>
      <c r="I62" s="32" t="s">
        <v>32</v>
      </c>
      <c r="M62" s="3">
        <v>0.0015</v>
      </c>
      <c r="N62" s="3">
        <v>0.0015</v>
      </c>
      <c r="O62" s="3">
        <v>0.0015</v>
      </c>
      <c r="P62" s="3">
        <v>0.0015</v>
      </c>
      <c r="Q62" s="3">
        <v>0.0015</v>
      </c>
      <c r="R62" s="3">
        <v>0.0015</v>
      </c>
      <c r="S62" s="3">
        <v>0.0015</v>
      </c>
      <c r="T62" s="3">
        <v>0.0015</v>
      </c>
      <c r="U62" s="3">
        <v>0.0015</v>
      </c>
      <c r="V62" s="3">
        <v>0.0015</v>
      </c>
      <c r="W62" s="3">
        <v>0.0015</v>
      </c>
      <c r="X62" s="3">
        <v>0.0015</v>
      </c>
      <c r="Y62" s="3">
        <v>0.0015</v>
      </c>
      <c r="Z62" s="3">
        <v>0.0015</v>
      </c>
      <c r="AA62" s="3">
        <v>0.0015</v>
      </c>
      <c r="AB62" s="3">
        <v>0.0015</v>
      </c>
      <c r="AC62" s="3">
        <v>0.0015</v>
      </c>
      <c r="AD62" s="3">
        <v>0.0015</v>
      </c>
      <c r="AE62" s="3">
        <v>0.0015</v>
      </c>
      <c r="AF62" s="3">
        <v>0.0015</v>
      </c>
      <c r="AG62" s="3">
        <v>0.0015</v>
      </c>
      <c r="AH62" s="3">
        <v>0.0015</v>
      </c>
      <c r="AI62" s="3">
        <v>0.0015</v>
      </c>
      <c r="AJ62" s="3">
        <v>0.0015</v>
      </c>
      <c r="AK62" s="3">
        <v>0.0015</v>
      </c>
      <c r="AL62" s="3">
        <v>0.0015</v>
      </c>
      <c r="AM62" s="3">
        <v>0.0015</v>
      </c>
      <c r="AN62" s="3">
        <v>0.0015</v>
      </c>
      <c r="AO62" s="3">
        <v>0.0015</v>
      </c>
      <c r="AP62" s="3">
        <v>0.0015</v>
      </c>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c r="IV62" s="31"/>
    </row>
    <row r="63" spans="4:42" ht="12.75">
      <c r="D63" s="25"/>
      <c r="H63" s="1"/>
      <c r="I63" s="32" t="s">
        <v>33</v>
      </c>
      <c r="M63">
        <v>0.1</v>
      </c>
      <c r="N63">
        <v>0.1</v>
      </c>
      <c r="O63">
        <v>0.1</v>
      </c>
      <c r="P63">
        <v>0.1</v>
      </c>
      <c r="Q63">
        <v>0.1</v>
      </c>
      <c r="R63">
        <v>0.1</v>
      </c>
      <c r="S63">
        <v>0.1</v>
      </c>
      <c r="T63">
        <v>0.1</v>
      </c>
      <c r="U63">
        <v>0.1</v>
      </c>
      <c r="V63">
        <v>0.1</v>
      </c>
      <c r="W63">
        <v>0.1</v>
      </c>
      <c r="X63">
        <v>0.1</v>
      </c>
      <c r="Y63">
        <v>0.1</v>
      </c>
      <c r="Z63">
        <v>0.1</v>
      </c>
      <c r="AA63">
        <v>0.1</v>
      </c>
      <c r="AB63">
        <v>0.1</v>
      </c>
      <c r="AC63">
        <v>0.1</v>
      </c>
      <c r="AD63">
        <v>0.1</v>
      </c>
      <c r="AE63">
        <v>0.1</v>
      </c>
      <c r="AF63">
        <v>0.1</v>
      </c>
      <c r="AG63">
        <v>0.1</v>
      </c>
      <c r="AH63">
        <v>0.1</v>
      </c>
      <c r="AI63">
        <v>0.1</v>
      </c>
      <c r="AJ63">
        <v>0.1</v>
      </c>
      <c r="AK63">
        <v>0.1</v>
      </c>
      <c r="AL63">
        <v>0.1</v>
      </c>
      <c r="AM63">
        <v>0.1</v>
      </c>
      <c r="AN63">
        <v>0.1</v>
      </c>
      <c r="AO63">
        <v>0.1</v>
      </c>
      <c r="AP63">
        <v>0.1</v>
      </c>
    </row>
    <row r="64" spans="4:42" ht="12.75">
      <c r="D64" s="25"/>
      <c r="H64" s="1"/>
      <c r="I64" s="32" t="s">
        <v>34</v>
      </c>
      <c r="M64">
        <v>10</v>
      </c>
      <c r="N64">
        <v>10</v>
      </c>
      <c r="O64">
        <v>10</v>
      </c>
      <c r="P64">
        <v>10</v>
      </c>
      <c r="Q64">
        <v>10</v>
      </c>
      <c r="R64">
        <v>10</v>
      </c>
      <c r="S64">
        <v>10</v>
      </c>
      <c r="T64">
        <v>10</v>
      </c>
      <c r="U64">
        <v>10</v>
      </c>
      <c r="V64">
        <v>10</v>
      </c>
      <c r="W64">
        <v>10</v>
      </c>
      <c r="X64">
        <v>10</v>
      </c>
      <c r="Y64">
        <v>10</v>
      </c>
      <c r="Z64">
        <v>10</v>
      </c>
      <c r="AA64">
        <v>10</v>
      </c>
      <c r="AB64">
        <v>10</v>
      </c>
      <c r="AC64">
        <v>10</v>
      </c>
      <c r="AD64">
        <v>10</v>
      </c>
      <c r="AE64">
        <v>10</v>
      </c>
      <c r="AF64">
        <v>10</v>
      </c>
      <c r="AG64">
        <v>10</v>
      </c>
      <c r="AH64">
        <v>10</v>
      </c>
      <c r="AI64">
        <v>10</v>
      </c>
      <c r="AJ64">
        <v>10</v>
      </c>
      <c r="AK64">
        <v>10</v>
      </c>
      <c r="AL64">
        <v>10</v>
      </c>
      <c r="AM64">
        <v>10</v>
      </c>
      <c r="AN64">
        <v>10</v>
      </c>
      <c r="AO64">
        <v>10</v>
      </c>
      <c r="AP64">
        <v>10</v>
      </c>
    </row>
    <row r="65" spans="4:42" ht="12.75">
      <c r="D65" s="25"/>
      <c r="H65" s="1"/>
      <c r="I65" s="32" t="s">
        <v>35</v>
      </c>
      <c r="M65">
        <v>0.5</v>
      </c>
      <c r="N65">
        <v>0.5</v>
      </c>
      <c r="O65">
        <v>0.5</v>
      </c>
      <c r="P65">
        <v>0.5</v>
      </c>
      <c r="Q65">
        <v>0.5</v>
      </c>
      <c r="R65">
        <v>0.5</v>
      </c>
      <c r="S65">
        <v>0.5</v>
      </c>
      <c r="T65">
        <v>0.5</v>
      </c>
      <c r="U65">
        <v>0.5</v>
      </c>
      <c r="V65">
        <v>0.5</v>
      </c>
      <c r="W65">
        <v>0.5</v>
      </c>
      <c r="X65">
        <v>0.5</v>
      </c>
      <c r="Y65">
        <v>0.5</v>
      </c>
      <c r="Z65">
        <v>0.5</v>
      </c>
      <c r="AA65">
        <v>0.5</v>
      </c>
      <c r="AB65">
        <v>0.5</v>
      </c>
      <c r="AC65">
        <v>0.5</v>
      </c>
      <c r="AD65">
        <v>0.5</v>
      </c>
      <c r="AE65">
        <v>0.5</v>
      </c>
      <c r="AF65">
        <v>0.5</v>
      </c>
      <c r="AG65">
        <v>0.5</v>
      </c>
      <c r="AH65">
        <v>0.5</v>
      </c>
      <c r="AI65">
        <v>0.5</v>
      </c>
      <c r="AJ65">
        <v>0.5</v>
      </c>
      <c r="AK65">
        <v>0.5</v>
      </c>
      <c r="AL65">
        <v>0.5</v>
      </c>
      <c r="AM65">
        <v>0.5</v>
      </c>
      <c r="AN65">
        <v>0.5</v>
      </c>
      <c r="AO65">
        <v>0.5</v>
      </c>
      <c r="AP65">
        <v>0.5</v>
      </c>
    </row>
    <row r="66" spans="4:42" ht="12.75">
      <c r="D66" s="25"/>
      <c r="H66" s="1"/>
      <c r="I66" s="32" t="s">
        <v>36</v>
      </c>
      <c r="M66">
        <v>50</v>
      </c>
      <c r="N66">
        <v>50</v>
      </c>
      <c r="O66">
        <v>50</v>
      </c>
      <c r="P66">
        <v>50</v>
      </c>
      <c r="Q66">
        <v>50</v>
      </c>
      <c r="R66">
        <v>50</v>
      </c>
      <c r="S66">
        <v>50</v>
      </c>
      <c r="T66">
        <v>50</v>
      </c>
      <c r="U66">
        <v>50</v>
      </c>
      <c r="V66">
        <v>50</v>
      </c>
      <c r="W66">
        <v>50</v>
      </c>
      <c r="X66">
        <v>50</v>
      </c>
      <c r="Y66">
        <v>50</v>
      </c>
      <c r="Z66">
        <v>50</v>
      </c>
      <c r="AA66">
        <v>50</v>
      </c>
      <c r="AB66">
        <v>50</v>
      </c>
      <c r="AC66">
        <v>50</v>
      </c>
      <c r="AD66">
        <v>50</v>
      </c>
      <c r="AE66">
        <v>50</v>
      </c>
      <c r="AF66">
        <v>50</v>
      </c>
      <c r="AG66">
        <v>50</v>
      </c>
      <c r="AH66">
        <v>50</v>
      </c>
      <c r="AI66">
        <v>50</v>
      </c>
      <c r="AJ66">
        <v>50</v>
      </c>
      <c r="AK66">
        <v>50</v>
      </c>
      <c r="AL66">
        <v>50</v>
      </c>
      <c r="AM66">
        <v>50</v>
      </c>
      <c r="AN66">
        <v>50</v>
      </c>
      <c r="AO66">
        <v>50</v>
      </c>
      <c r="AP66">
        <v>50</v>
      </c>
    </row>
    <row r="67" spans="2:42" ht="12.75">
      <c r="B67" s="1"/>
      <c r="D67" s="25"/>
      <c r="H67" s="1"/>
      <c r="I67" s="32" t="s">
        <v>37</v>
      </c>
      <c r="M67">
        <v>20</v>
      </c>
      <c r="N67">
        <v>20</v>
      </c>
      <c r="O67">
        <v>20</v>
      </c>
      <c r="P67">
        <v>20</v>
      </c>
      <c r="Q67">
        <v>20</v>
      </c>
      <c r="R67">
        <v>20</v>
      </c>
      <c r="S67">
        <v>20</v>
      </c>
      <c r="T67">
        <v>20</v>
      </c>
      <c r="U67">
        <v>20</v>
      </c>
      <c r="V67">
        <v>20</v>
      </c>
      <c r="W67">
        <v>20</v>
      </c>
      <c r="X67">
        <v>20</v>
      </c>
      <c r="Y67">
        <v>20</v>
      </c>
      <c r="Z67">
        <v>20</v>
      </c>
      <c r="AA67">
        <v>20</v>
      </c>
      <c r="AB67">
        <v>20</v>
      </c>
      <c r="AC67">
        <v>20</v>
      </c>
      <c r="AD67">
        <v>20</v>
      </c>
      <c r="AE67">
        <v>20</v>
      </c>
      <c r="AF67">
        <v>20</v>
      </c>
      <c r="AG67">
        <v>20</v>
      </c>
      <c r="AH67">
        <v>20</v>
      </c>
      <c r="AI67">
        <v>20</v>
      </c>
      <c r="AJ67">
        <v>20</v>
      </c>
      <c r="AK67">
        <v>20</v>
      </c>
      <c r="AL67">
        <v>20</v>
      </c>
      <c r="AM67">
        <v>20</v>
      </c>
      <c r="AN67">
        <v>20</v>
      </c>
      <c r="AO67">
        <v>20</v>
      </c>
      <c r="AP67">
        <v>20</v>
      </c>
    </row>
    <row r="68" spans="4:42" ht="12.75">
      <c r="D68" s="25"/>
      <c r="H68" s="1"/>
      <c r="I68" s="32" t="s">
        <v>38</v>
      </c>
      <c r="M68">
        <v>0.1</v>
      </c>
      <c r="N68">
        <v>0.1</v>
      </c>
      <c r="O68">
        <v>0.1</v>
      </c>
      <c r="P68">
        <v>0.1</v>
      </c>
      <c r="Q68">
        <v>0.1</v>
      </c>
      <c r="R68">
        <v>0.1</v>
      </c>
      <c r="S68">
        <v>0.1</v>
      </c>
      <c r="T68">
        <v>0.1</v>
      </c>
      <c r="U68">
        <v>0.1</v>
      </c>
      <c r="V68">
        <v>0.1</v>
      </c>
      <c r="W68">
        <v>0.1</v>
      </c>
      <c r="X68">
        <v>0.1</v>
      </c>
      <c r="Y68">
        <v>0.1</v>
      </c>
      <c r="Z68">
        <v>0.1</v>
      </c>
      <c r="AA68">
        <v>0.1</v>
      </c>
      <c r="AB68">
        <v>0.1</v>
      </c>
      <c r="AC68">
        <v>0.1</v>
      </c>
      <c r="AD68">
        <v>0.1</v>
      </c>
      <c r="AE68">
        <v>0.1</v>
      </c>
      <c r="AF68">
        <v>0.1</v>
      </c>
      <c r="AG68">
        <v>0.1</v>
      </c>
      <c r="AH68">
        <v>0.1</v>
      </c>
      <c r="AI68">
        <v>0.1</v>
      </c>
      <c r="AJ68">
        <v>0.1</v>
      </c>
      <c r="AK68">
        <v>0.1</v>
      </c>
      <c r="AL68">
        <v>0.1</v>
      </c>
      <c r="AM68">
        <v>0.1</v>
      </c>
      <c r="AN68">
        <v>0.1</v>
      </c>
      <c r="AO68">
        <v>0.1</v>
      </c>
      <c r="AP68">
        <v>0.1</v>
      </c>
    </row>
    <row r="69" spans="4:42" ht="12.75">
      <c r="D69" s="25"/>
      <c r="H69" s="1"/>
      <c r="I69" s="32" t="s">
        <v>39</v>
      </c>
      <c r="M69">
        <v>30</v>
      </c>
      <c r="N69">
        <v>30</v>
      </c>
      <c r="O69">
        <v>30</v>
      </c>
      <c r="P69">
        <v>30</v>
      </c>
      <c r="Q69">
        <v>30</v>
      </c>
      <c r="R69">
        <v>30</v>
      </c>
      <c r="S69">
        <v>30</v>
      </c>
      <c r="T69">
        <v>30</v>
      </c>
      <c r="U69">
        <v>30</v>
      </c>
      <c r="V69">
        <v>30</v>
      </c>
      <c r="W69">
        <v>30</v>
      </c>
      <c r="X69">
        <v>30</v>
      </c>
      <c r="Y69">
        <v>30</v>
      </c>
      <c r="Z69">
        <v>30</v>
      </c>
      <c r="AA69">
        <v>30</v>
      </c>
      <c r="AB69">
        <v>30</v>
      </c>
      <c r="AC69">
        <v>30</v>
      </c>
      <c r="AD69">
        <v>30</v>
      </c>
      <c r="AE69">
        <v>30</v>
      </c>
      <c r="AF69">
        <v>30</v>
      </c>
      <c r="AG69">
        <v>30</v>
      </c>
      <c r="AH69">
        <v>30</v>
      </c>
      <c r="AI69">
        <v>30</v>
      </c>
      <c r="AJ69">
        <v>30</v>
      </c>
      <c r="AK69">
        <v>30</v>
      </c>
      <c r="AL69">
        <v>30</v>
      </c>
      <c r="AM69">
        <v>30</v>
      </c>
      <c r="AN69">
        <v>30</v>
      </c>
      <c r="AO69">
        <v>30</v>
      </c>
      <c r="AP69">
        <v>30</v>
      </c>
    </row>
    <row r="70" spans="4:42" ht="12.75">
      <c r="D70" s="25"/>
      <c r="H70" s="1" t="s">
        <v>7</v>
      </c>
      <c r="I70" t="s">
        <v>40</v>
      </c>
      <c r="M70">
        <v>2200</v>
      </c>
      <c r="N70">
        <v>2200</v>
      </c>
      <c r="O70">
        <v>2200</v>
      </c>
      <c r="P70">
        <v>2200</v>
      </c>
      <c r="Q70">
        <v>2200</v>
      </c>
      <c r="R70">
        <v>2200</v>
      </c>
      <c r="S70">
        <v>2200</v>
      </c>
      <c r="T70">
        <v>2200</v>
      </c>
      <c r="U70">
        <v>2200</v>
      </c>
      <c r="V70">
        <v>2200</v>
      </c>
      <c r="W70">
        <v>2200</v>
      </c>
      <c r="X70">
        <v>2200</v>
      </c>
      <c r="Y70">
        <v>2200</v>
      </c>
      <c r="Z70">
        <v>2200</v>
      </c>
      <c r="AA70">
        <v>2200</v>
      </c>
      <c r="AB70">
        <v>2200</v>
      </c>
      <c r="AC70">
        <v>2200</v>
      </c>
      <c r="AD70">
        <v>2200</v>
      </c>
      <c r="AE70">
        <v>2200</v>
      </c>
      <c r="AF70">
        <v>2200</v>
      </c>
      <c r="AG70">
        <v>2200</v>
      </c>
      <c r="AH70">
        <v>2200</v>
      </c>
      <c r="AI70">
        <v>2200</v>
      </c>
      <c r="AJ70">
        <v>2200</v>
      </c>
      <c r="AK70">
        <v>2200</v>
      </c>
      <c r="AL70">
        <v>2200</v>
      </c>
      <c r="AM70">
        <v>2200</v>
      </c>
      <c r="AN70">
        <v>2200</v>
      </c>
      <c r="AO70">
        <v>2200</v>
      </c>
      <c r="AP70">
        <v>2200</v>
      </c>
    </row>
    <row r="71" spans="4:13" ht="12.75">
      <c r="D71" s="25"/>
      <c r="H71" s="1"/>
      <c r="K71" t="s">
        <v>46</v>
      </c>
      <c r="M71" s="1" t="s">
        <v>113</v>
      </c>
    </row>
    <row r="72" spans="4:13" ht="12.75">
      <c r="D72" s="25"/>
      <c r="H72" s="1"/>
      <c r="K72" t="s">
        <v>64</v>
      </c>
      <c r="M72" t="s">
        <v>130</v>
      </c>
    </row>
    <row r="73" spans="4:21" ht="12.75">
      <c r="D73" s="25"/>
      <c r="H73" s="1" t="s">
        <v>12</v>
      </c>
      <c r="K73" t="s">
        <v>47</v>
      </c>
      <c r="M73">
        <v>1</v>
      </c>
      <c r="N73">
        <f>M73+1</f>
        <v>2</v>
      </c>
      <c r="O73">
        <f aca="true" t="shared" si="10" ref="O73:U73">N73+1</f>
        <v>3</v>
      </c>
      <c r="P73">
        <f t="shared" si="10"/>
        <v>4</v>
      </c>
      <c r="Q73">
        <f t="shared" si="10"/>
        <v>5</v>
      </c>
      <c r="R73">
        <f t="shared" si="10"/>
        <v>6</v>
      </c>
      <c r="S73">
        <f t="shared" si="10"/>
        <v>7</v>
      </c>
      <c r="T73">
        <f t="shared" si="10"/>
        <v>8</v>
      </c>
      <c r="U73">
        <f t="shared" si="10"/>
        <v>9</v>
      </c>
    </row>
    <row r="74" spans="4:256" ht="12.75">
      <c r="D74" s="25"/>
      <c r="H74" s="1"/>
      <c r="I74" s="33" t="s">
        <v>152</v>
      </c>
      <c r="M74" s="4">
        <v>8.5</v>
      </c>
      <c r="N74" s="4">
        <v>8.8</v>
      </c>
      <c r="O74" s="4">
        <v>9</v>
      </c>
      <c r="P74" s="4">
        <v>9.2</v>
      </c>
      <c r="Q74" s="4">
        <v>9.4</v>
      </c>
      <c r="R74" s="4">
        <v>9.7</v>
      </c>
      <c r="S74" s="4">
        <v>9.9</v>
      </c>
      <c r="T74" s="4">
        <v>10.1</v>
      </c>
      <c r="U74" s="4">
        <v>10.3</v>
      </c>
      <c r="V74" s="4"/>
      <c r="W74" s="4"/>
      <c r="X74" s="4"/>
      <c r="Y74" s="4"/>
      <c r="Z74" s="4"/>
      <c r="AA74" s="30"/>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2:256" ht="12.75">
      <c r="B75" s="1"/>
      <c r="D75" s="25"/>
      <c r="H75" s="1" t="s">
        <v>1</v>
      </c>
      <c r="I75" s="7" t="s">
        <v>16</v>
      </c>
      <c r="M75" s="30"/>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4:256" ht="12.75">
      <c r="D76" s="25"/>
      <c r="H76" s="1" t="s">
        <v>1</v>
      </c>
      <c r="I76" s="7" t="s">
        <v>13</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4:256" ht="12.75">
      <c r="D77" s="25"/>
      <c r="H77" s="1"/>
      <c r="I77" s="33" t="s">
        <v>154</v>
      </c>
      <c r="M77" s="4">
        <v>8.31</v>
      </c>
      <c r="N77" s="4">
        <v>8.57</v>
      </c>
      <c r="O77" s="4">
        <v>8.87</v>
      </c>
      <c r="P77" s="4">
        <v>9.26</v>
      </c>
      <c r="Q77" s="4">
        <v>9.79</v>
      </c>
      <c r="R77" s="4">
        <v>10.55</v>
      </c>
      <c r="S77" s="4">
        <v>11.65</v>
      </c>
      <c r="T77" s="4">
        <v>13.23</v>
      </c>
      <c r="U77" s="4">
        <v>15.37</v>
      </c>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4:256" ht="12.75">
      <c r="D78" s="25"/>
      <c r="H78" s="1"/>
      <c r="I78" s="33" t="s">
        <v>155</v>
      </c>
      <c r="M78" s="4">
        <v>5.98</v>
      </c>
      <c r="N78" s="4">
        <v>6.14</v>
      </c>
      <c r="O78" s="4">
        <v>6.3</v>
      </c>
      <c r="P78" s="4">
        <v>6.46</v>
      </c>
      <c r="Q78" s="4">
        <v>6.61</v>
      </c>
      <c r="R78" s="4">
        <v>6.77</v>
      </c>
      <c r="S78" s="4">
        <v>6.92</v>
      </c>
      <c r="T78" s="4">
        <v>7.07</v>
      </c>
      <c r="U78" s="4">
        <v>7.23</v>
      </c>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4:256" ht="12.75">
      <c r="D79" s="25"/>
      <c r="H79" s="1"/>
      <c r="I79" s="33" t="s">
        <v>156</v>
      </c>
      <c r="M79" s="4">
        <f>M77-M78</f>
        <v>2.33</v>
      </c>
      <c r="N79" s="4">
        <f aca="true" t="shared" si="11" ref="N79:U79">N77-N78</f>
        <v>2.4300000000000006</v>
      </c>
      <c r="O79" s="4">
        <f t="shared" si="11"/>
        <v>2.5699999999999994</v>
      </c>
      <c r="P79" s="4">
        <f t="shared" si="11"/>
        <v>2.8</v>
      </c>
      <c r="Q79" s="4">
        <f t="shared" si="11"/>
        <v>3.179999999999999</v>
      </c>
      <c r="R79" s="4">
        <f t="shared" si="11"/>
        <v>3.780000000000001</v>
      </c>
      <c r="S79" s="4">
        <f t="shared" si="11"/>
        <v>4.73</v>
      </c>
      <c r="T79" s="4">
        <f t="shared" si="11"/>
        <v>6.16</v>
      </c>
      <c r="U79" s="4">
        <f t="shared" si="11"/>
        <v>8.139999999999999</v>
      </c>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4:66" ht="12.75">
      <c r="D80" s="25"/>
      <c r="H80" s="1"/>
      <c r="I80" s="33" t="s">
        <v>25</v>
      </c>
      <c r="M80" s="31"/>
      <c r="N80" s="31"/>
      <c r="O80" s="31"/>
      <c r="P80" s="31"/>
      <c r="Q80" s="31"/>
      <c r="R80" s="31"/>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row>
    <row r="81" spans="4:256" ht="12.75">
      <c r="D81" s="25"/>
      <c r="H81" s="1"/>
      <c r="I81" s="33" t="s">
        <v>153</v>
      </c>
      <c r="M81" s="30">
        <v>0.6225</v>
      </c>
      <c r="N81" s="30">
        <v>0.6375</v>
      </c>
      <c r="O81" s="30">
        <v>0.6555</v>
      </c>
      <c r="P81" s="30">
        <v>0.6855</v>
      </c>
      <c r="Q81" s="30">
        <v>0.708</v>
      </c>
      <c r="R81" s="30">
        <v>0.7515</v>
      </c>
      <c r="S81" s="30">
        <v>0.8175</v>
      </c>
      <c r="T81" s="30">
        <v>0.9195</v>
      </c>
      <c r="U81" s="30">
        <v>1.077</v>
      </c>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4:256" ht="12.75">
      <c r="D82" s="25"/>
      <c r="H82" s="1"/>
      <c r="I82" s="33" t="s">
        <v>14</v>
      </c>
      <c r="M82" s="31">
        <f>M81/M74</f>
        <v>0.07323529411764707</v>
      </c>
      <c r="N82" s="31">
        <f aca="true" t="shared" si="12" ref="N82:U82">N81/N74</f>
        <v>0.07244318181818181</v>
      </c>
      <c r="O82" s="31">
        <f t="shared" si="12"/>
        <v>0.07283333333333333</v>
      </c>
      <c r="P82" s="31">
        <f t="shared" si="12"/>
        <v>0.0745108695652174</v>
      </c>
      <c r="Q82" s="31">
        <f t="shared" si="12"/>
        <v>0.0753191489361702</v>
      </c>
      <c r="R82" s="31">
        <f t="shared" si="12"/>
        <v>0.0774742268041237</v>
      </c>
      <c r="S82" s="31">
        <f t="shared" si="12"/>
        <v>0.08257575757575758</v>
      </c>
      <c r="T82" s="31">
        <f t="shared" si="12"/>
        <v>0.09103960396039604</v>
      </c>
      <c r="U82" s="31">
        <f t="shared" si="12"/>
        <v>0.1045631067961165</v>
      </c>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2:9" ht="12.75">
      <c r="B83" s="1"/>
      <c r="D83" s="25"/>
      <c r="H83" s="1"/>
      <c r="I83" t="s">
        <v>15</v>
      </c>
    </row>
    <row r="84" spans="4:21" ht="12.75">
      <c r="D84" s="25"/>
      <c r="H84" s="1"/>
      <c r="I84" t="s">
        <v>26</v>
      </c>
      <c r="N84" s="3"/>
      <c r="O84" s="3"/>
      <c r="P84" s="3"/>
      <c r="Q84" s="3"/>
      <c r="R84" s="3"/>
      <c r="T84" s="3"/>
      <c r="U84" s="3"/>
    </row>
    <row r="85" spans="4:21" ht="12.75">
      <c r="D85" s="25"/>
      <c r="H85" s="1"/>
      <c r="I85" t="s">
        <v>41</v>
      </c>
      <c r="N85" s="3"/>
      <c r="O85" s="3"/>
      <c r="P85" s="3"/>
      <c r="Q85" s="3"/>
      <c r="R85" s="3"/>
      <c r="T85" s="3"/>
      <c r="U85" s="3"/>
    </row>
    <row r="86" spans="4:22" ht="12.75">
      <c r="D86" s="25"/>
      <c r="H86" s="1"/>
      <c r="I86" t="s">
        <v>27</v>
      </c>
      <c r="O86" s="3"/>
      <c r="P86" s="3"/>
      <c r="Q86" s="3"/>
      <c r="R86" s="3"/>
      <c r="S86" s="3"/>
      <c r="U86" s="3"/>
      <c r="V86" s="3"/>
    </row>
    <row r="87" spans="4:22" ht="12.75">
      <c r="D87" s="25"/>
      <c r="H87" s="1"/>
      <c r="I87" t="s">
        <v>28</v>
      </c>
      <c r="O87" s="3"/>
      <c r="P87" s="3"/>
      <c r="Q87" s="3"/>
      <c r="R87" s="3"/>
      <c r="S87" s="3"/>
      <c r="U87" s="3"/>
      <c r="V87" s="3"/>
    </row>
    <row r="88" spans="4:22" ht="12.75">
      <c r="D88" s="25"/>
      <c r="H88" s="1"/>
      <c r="I88" t="s">
        <v>76</v>
      </c>
      <c r="O88" s="3"/>
      <c r="P88" s="3"/>
      <c r="Q88" s="3"/>
      <c r="R88" s="3"/>
      <c r="S88" s="3"/>
      <c r="U88" s="3"/>
      <c r="V88" s="3"/>
    </row>
    <row r="89" spans="4:22" ht="12.75">
      <c r="D89" s="25"/>
      <c r="H89" s="1"/>
      <c r="I89" t="s">
        <v>29</v>
      </c>
      <c r="V89" s="3"/>
    </row>
    <row r="90" spans="4:22" ht="12.75">
      <c r="D90" s="25"/>
      <c r="H90" s="1"/>
      <c r="I90" t="s">
        <v>30</v>
      </c>
      <c r="M90" s="3"/>
      <c r="N90" s="3"/>
      <c r="O90" s="3"/>
      <c r="P90" s="3"/>
      <c r="Q90" s="3"/>
      <c r="R90" s="3"/>
      <c r="S90" s="3"/>
      <c r="T90" s="3"/>
      <c r="U90" s="3"/>
      <c r="V90" s="3"/>
    </row>
    <row r="91" spans="2:66" ht="12.75">
      <c r="B91" s="1"/>
      <c r="D91" s="25"/>
      <c r="H91" s="1" t="s">
        <v>2</v>
      </c>
      <c r="I91" s="33" t="s">
        <v>3</v>
      </c>
      <c r="M91" s="3">
        <v>0.002235294117647059</v>
      </c>
      <c r="N91" s="3">
        <v>0.0021590909090909087</v>
      </c>
      <c r="O91" s="3">
        <v>0.0022222222222222222</v>
      </c>
      <c r="P91" s="3">
        <v>0.0021739130434782613</v>
      </c>
      <c r="Q91" s="3">
        <v>0.002127659574468085</v>
      </c>
      <c r="R91" s="3">
        <v>0.0020618556701030933</v>
      </c>
      <c r="S91" s="3">
        <v>0.003333333333333333</v>
      </c>
      <c r="T91" s="3">
        <v>0.0032673267326732676</v>
      </c>
      <c r="U91" s="3">
        <v>0.0032038834951456313</v>
      </c>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1"/>
      <c r="AX91" s="3"/>
      <c r="AY91" s="3"/>
      <c r="AZ91" s="3"/>
      <c r="BA91" s="3"/>
      <c r="BB91" s="3"/>
      <c r="BC91" s="3"/>
      <c r="BD91" s="3"/>
      <c r="BE91" s="3"/>
      <c r="BF91" s="3"/>
      <c r="BG91" s="3"/>
      <c r="BH91" s="3"/>
      <c r="BI91" s="31"/>
      <c r="BJ91" s="31"/>
      <c r="BK91" s="31"/>
      <c r="BL91" s="31"/>
      <c r="BM91" s="31"/>
      <c r="BN91" s="31"/>
    </row>
    <row r="92" spans="4:22" ht="12.75">
      <c r="D92" s="25"/>
      <c r="H92" s="1"/>
      <c r="I92" t="s">
        <v>5</v>
      </c>
      <c r="M92" s="3"/>
      <c r="O92" s="3"/>
      <c r="P92" s="3"/>
      <c r="Q92" s="3"/>
      <c r="R92" s="3"/>
      <c r="S92" s="3"/>
      <c r="U92" s="3"/>
      <c r="V92" s="3"/>
    </row>
    <row r="93" spans="4:256" ht="12.75">
      <c r="D93" s="25"/>
      <c r="H93" s="1"/>
      <c r="I93" s="32" t="s">
        <v>6</v>
      </c>
      <c r="M93" s="3">
        <v>0.0012</v>
      </c>
      <c r="N93" s="3">
        <v>0.0012</v>
      </c>
      <c r="O93" s="3">
        <v>0.0012</v>
      </c>
      <c r="P93" s="3">
        <v>0.0012</v>
      </c>
      <c r="Q93" s="3">
        <v>0.0012</v>
      </c>
      <c r="R93" s="3">
        <v>0.0012</v>
      </c>
      <c r="S93" s="3">
        <v>0.0012</v>
      </c>
      <c r="T93" s="3">
        <v>0.0012</v>
      </c>
      <c r="U93" s="3">
        <v>0.0012</v>
      </c>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c r="IK93" s="31"/>
      <c r="IL93" s="31"/>
      <c r="IM93" s="31"/>
      <c r="IN93" s="31"/>
      <c r="IO93" s="31"/>
      <c r="IP93" s="31"/>
      <c r="IQ93" s="31"/>
      <c r="IR93" s="31"/>
      <c r="IS93" s="31"/>
      <c r="IT93" s="31"/>
      <c r="IU93" s="31"/>
      <c r="IV93" s="31"/>
    </row>
    <row r="94" spans="4:66" ht="12.75">
      <c r="D94" s="25"/>
      <c r="H94" s="1"/>
      <c r="I94" s="33" t="s">
        <v>31</v>
      </c>
      <c r="M94" s="3">
        <v>0.0014117647058823528</v>
      </c>
      <c r="N94" s="3">
        <v>0.0013636363636363635</v>
      </c>
      <c r="O94" s="3">
        <v>0.0013333333333333333</v>
      </c>
      <c r="P94" s="3">
        <v>0.0013043478260869568</v>
      </c>
      <c r="Q94" s="3">
        <v>0.001276595744680851</v>
      </c>
      <c r="R94" s="3">
        <v>0.0013402061855670106</v>
      </c>
      <c r="S94" s="3">
        <v>0.0020202020202020206</v>
      </c>
      <c r="T94" s="3">
        <v>0.0019801980198019802</v>
      </c>
      <c r="U94" s="3">
        <v>0.0019417475728155337</v>
      </c>
      <c r="V94" s="3"/>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row>
    <row r="95" spans="4:256" ht="12.75">
      <c r="D95" s="25"/>
      <c r="H95" s="1"/>
      <c r="I95" s="32" t="s">
        <v>77</v>
      </c>
      <c r="M95" s="3">
        <v>0.006</v>
      </c>
      <c r="N95" s="3">
        <v>0.006</v>
      </c>
      <c r="O95" s="3">
        <v>0.006</v>
      </c>
      <c r="P95" s="3">
        <v>0.006</v>
      </c>
      <c r="Q95" s="3">
        <v>0.006</v>
      </c>
      <c r="R95" s="3">
        <v>0.006</v>
      </c>
      <c r="S95" s="3">
        <v>0.006</v>
      </c>
      <c r="T95" s="3">
        <v>0.006</v>
      </c>
      <c r="U95" s="3">
        <v>0.006</v>
      </c>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4:256" ht="12.75">
      <c r="D96" s="25"/>
      <c r="H96" s="1"/>
      <c r="I96" s="32" t="s">
        <v>4</v>
      </c>
      <c r="M96" s="3">
        <v>0.0006</v>
      </c>
      <c r="N96" s="3">
        <v>0.0006</v>
      </c>
      <c r="O96" s="3">
        <v>0.0006</v>
      </c>
      <c r="P96" s="3">
        <v>0.0006</v>
      </c>
      <c r="Q96" s="3">
        <v>0.0006</v>
      </c>
      <c r="R96" s="3">
        <v>0.0006</v>
      </c>
      <c r="S96" s="3">
        <v>0.0006</v>
      </c>
      <c r="T96" s="3">
        <v>0.0006</v>
      </c>
      <c r="U96" s="3">
        <v>0.0006</v>
      </c>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c r="IF96" s="31"/>
      <c r="IG96" s="31"/>
      <c r="IH96" s="31"/>
      <c r="II96" s="31"/>
      <c r="IJ96" s="31"/>
      <c r="IK96" s="31"/>
      <c r="IL96" s="31"/>
      <c r="IM96" s="31"/>
      <c r="IN96" s="31"/>
      <c r="IO96" s="31"/>
      <c r="IP96" s="31"/>
      <c r="IQ96" s="31"/>
      <c r="IR96" s="31"/>
      <c r="IS96" s="31"/>
      <c r="IT96" s="31"/>
      <c r="IU96" s="31"/>
      <c r="IV96" s="31"/>
    </row>
    <row r="97" spans="4:256" ht="12.75">
      <c r="D97" s="25"/>
      <c r="H97" s="1"/>
      <c r="I97" s="32" t="s">
        <v>32</v>
      </c>
      <c r="M97" s="2">
        <v>0.15</v>
      </c>
      <c r="N97" s="2">
        <v>0.15</v>
      </c>
      <c r="O97" s="2">
        <v>0.15</v>
      </c>
      <c r="P97" s="2">
        <v>0.15</v>
      </c>
      <c r="Q97" s="2">
        <v>0.15</v>
      </c>
      <c r="R97" s="2">
        <v>0.15</v>
      </c>
      <c r="S97" s="2">
        <v>0.15</v>
      </c>
      <c r="T97" s="2">
        <v>0.15</v>
      </c>
      <c r="U97" s="2">
        <v>0.15</v>
      </c>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c r="IJ97" s="31"/>
      <c r="IK97" s="31"/>
      <c r="IL97" s="31"/>
      <c r="IM97" s="31"/>
      <c r="IN97" s="31"/>
      <c r="IO97" s="31"/>
      <c r="IP97" s="31"/>
      <c r="IQ97" s="31"/>
      <c r="IR97" s="31"/>
      <c r="IS97" s="31"/>
      <c r="IT97" s="31"/>
      <c r="IU97" s="31"/>
      <c r="IV97" s="31"/>
    </row>
    <row r="98" spans="2:21" ht="12.75">
      <c r="B98" s="1"/>
      <c r="D98" s="25"/>
      <c r="H98" s="1"/>
      <c r="I98" s="32" t="s">
        <v>33</v>
      </c>
      <c r="M98">
        <v>0.1</v>
      </c>
      <c r="N98">
        <v>0.1</v>
      </c>
      <c r="O98">
        <v>0.1</v>
      </c>
      <c r="P98">
        <v>0.1</v>
      </c>
      <c r="Q98">
        <v>0.1</v>
      </c>
      <c r="R98">
        <v>0.1</v>
      </c>
      <c r="S98">
        <v>0.1</v>
      </c>
      <c r="T98">
        <v>0.1</v>
      </c>
      <c r="U98">
        <v>0.1</v>
      </c>
    </row>
    <row r="99" spans="4:21" ht="12.75">
      <c r="D99" s="25"/>
      <c r="H99" s="1"/>
      <c r="I99" s="32" t="s">
        <v>34</v>
      </c>
      <c r="M99">
        <v>10</v>
      </c>
      <c r="N99">
        <v>10</v>
      </c>
      <c r="O99">
        <v>10</v>
      </c>
      <c r="P99">
        <v>10</v>
      </c>
      <c r="Q99">
        <v>10</v>
      </c>
      <c r="R99">
        <v>10</v>
      </c>
      <c r="S99">
        <v>10</v>
      </c>
      <c r="T99">
        <v>10</v>
      </c>
      <c r="U99">
        <v>10</v>
      </c>
    </row>
    <row r="100" spans="4:21" ht="12.75">
      <c r="D100" s="25"/>
      <c r="H100" s="1"/>
      <c r="I100" s="32" t="s">
        <v>35</v>
      </c>
      <c r="M100">
        <v>0.5</v>
      </c>
      <c r="N100">
        <v>0.5</v>
      </c>
      <c r="O100">
        <v>0.5</v>
      </c>
      <c r="P100">
        <v>0.5</v>
      </c>
      <c r="Q100">
        <v>0.5</v>
      </c>
      <c r="R100">
        <v>0.5</v>
      </c>
      <c r="S100">
        <v>0.5</v>
      </c>
      <c r="T100">
        <v>0.5</v>
      </c>
      <c r="U100">
        <v>0.5</v>
      </c>
    </row>
    <row r="101" spans="4:21" ht="12.75">
      <c r="D101" s="25"/>
      <c r="H101" s="1"/>
      <c r="I101" s="32" t="s">
        <v>36</v>
      </c>
      <c r="M101">
        <v>50</v>
      </c>
      <c r="N101">
        <v>50</v>
      </c>
      <c r="O101">
        <v>50</v>
      </c>
      <c r="P101">
        <v>50</v>
      </c>
      <c r="Q101">
        <v>50</v>
      </c>
      <c r="R101">
        <v>50</v>
      </c>
      <c r="S101">
        <v>50</v>
      </c>
      <c r="T101">
        <v>50</v>
      </c>
      <c r="U101">
        <v>50</v>
      </c>
    </row>
    <row r="102" spans="4:21" ht="12.75">
      <c r="D102" s="25"/>
      <c r="H102" s="1"/>
      <c r="I102" s="32" t="s">
        <v>37</v>
      </c>
      <c r="M102">
        <v>40</v>
      </c>
      <c r="N102">
        <v>40</v>
      </c>
      <c r="O102">
        <v>40</v>
      </c>
      <c r="P102">
        <v>40</v>
      </c>
      <c r="Q102">
        <v>40</v>
      </c>
      <c r="R102">
        <v>40</v>
      </c>
      <c r="S102">
        <v>40</v>
      </c>
      <c r="T102">
        <v>40</v>
      </c>
      <c r="U102">
        <v>40</v>
      </c>
    </row>
    <row r="103" spans="4:21" ht="12.75">
      <c r="D103" s="25"/>
      <c r="H103" s="1"/>
      <c r="I103" s="32" t="s">
        <v>38</v>
      </c>
      <c r="M103">
        <v>0.1</v>
      </c>
      <c r="N103">
        <v>0.1</v>
      </c>
      <c r="O103">
        <v>0.1</v>
      </c>
      <c r="P103">
        <v>0.1</v>
      </c>
      <c r="Q103">
        <v>0.1</v>
      </c>
      <c r="R103">
        <v>0.1</v>
      </c>
      <c r="S103">
        <v>0.1</v>
      </c>
      <c r="T103">
        <v>0.1</v>
      </c>
      <c r="U103">
        <v>0.1</v>
      </c>
    </row>
    <row r="104" spans="4:21" ht="12.75">
      <c r="D104" s="25"/>
      <c r="H104" s="1"/>
      <c r="I104" s="32" t="s">
        <v>39</v>
      </c>
      <c r="M104">
        <v>30</v>
      </c>
      <c r="N104">
        <v>30</v>
      </c>
      <c r="O104">
        <v>30</v>
      </c>
      <c r="P104">
        <v>30</v>
      </c>
      <c r="Q104">
        <v>30</v>
      </c>
      <c r="R104">
        <v>30</v>
      </c>
      <c r="S104">
        <v>30</v>
      </c>
      <c r="T104">
        <v>30</v>
      </c>
      <c r="U104">
        <v>30</v>
      </c>
    </row>
    <row r="105" spans="2:21" ht="12.75">
      <c r="B105" s="1"/>
      <c r="D105" s="25"/>
      <c r="H105" s="1" t="s">
        <v>7</v>
      </c>
      <c r="I105" t="s">
        <v>40</v>
      </c>
      <c r="M105">
        <v>2800</v>
      </c>
      <c r="N105">
        <v>2800</v>
      </c>
      <c r="O105">
        <v>2800</v>
      </c>
      <c r="P105">
        <v>2800</v>
      </c>
      <c r="Q105">
        <v>2800</v>
      </c>
      <c r="R105">
        <v>2800</v>
      </c>
      <c r="S105">
        <v>2800</v>
      </c>
      <c r="T105">
        <v>2800</v>
      </c>
      <c r="U105">
        <v>2800</v>
      </c>
    </row>
    <row r="106" spans="4:13" ht="12.75">
      <c r="D106" s="25"/>
      <c r="H106" s="1"/>
      <c r="K106" t="s">
        <v>46</v>
      </c>
      <c r="M106" s="1" t="s">
        <v>114</v>
      </c>
    </row>
    <row r="107" spans="4:25" ht="12.75">
      <c r="D107" s="25"/>
      <c r="H107" s="1"/>
      <c r="K107" t="s">
        <v>64</v>
      </c>
      <c r="M107" t="s">
        <v>131</v>
      </c>
      <c r="Y107" s="20"/>
    </row>
    <row r="108" spans="4:24" ht="12.75">
      <c r="D108" s="25"/>
      <c r="H108" s="1" t="s">
        <v>12</v>
      </c>
      <c r="K108" t="s">
        <v>47</v>
      </c>
      <c r="M108">
        <v>1</v>
      </c>
      <c r="N108">
        <f>M108+1</f>
        <v>2</v>
      </c>
      <c r="O108">
        <f aca="true" t="shared" si="13" ref="O108:X108">N108+1</f>
        <v>3</v>
      </c>
      <c r="P108">
        <f t="shared" si="13"/>
        <v>4</v>
      </c>
      <c r="Q108">
        <f t="shared" si="13"/>
        <v>5</v>
      </c>
      <c r="R108">
        <f t="shared" si="13"/>
        <v>6</v>
      </c>
      <c r="S108">
        <f t="shared" si="13"/>
        <v>7</v>
      </c>
      <c r="T108">
        <f t="shared" si="13"/>
        <v>8</v>
      </c>
      <c r="U108">
        <f t="shared" si="13"/>
        <v>9</v>
      </c>
      <c r="V108">
        <f t="shared" si="13"/>
        <v>10</v>
      </c>
      <c r="W108">
        <f t="shared" si="13"/>
        <v>11</v>
      </c>
      <c r="X108">
        <f t="shared" si="13"/>
        <v>12</v>
      </c>
    </row>
    <row r="109" spans="4:256" ht="12.75">
      <c r="D109" s="25"/>
      <c r="H109" s="1"/>
      <c r="I109" s="33" t="s">
        <v>152</v>
      </c>
      <c r="M109" s="4">
        <v>11.96</v>
      </c>
      <c r="N109" s="4">
        <v>12.23</v>
      </c>
      <c r="O109" s="4">
        <v>12.72</v>
      </c>
      <c r="P109" s="4">
        <v>12.43</v>
      </c>
      <c r="Q109" s="4">
        <v>12.14</v>
      </c>
      <c r="R109" s="4">
        <v>11.9</v>
      </c>
      <c r="S109" s="4">
        <v>11.28</v>
      </c>
      <c r="T109" s="4">
        <v>11.28</v>
      </c>
      <c r="U109" s="4">
        <v>11.28</v>
      </c>
      <c r="V109" s="4">
        <v>11.28</v>
      </c>
      <c r="W109" s="4">
        <v>11.28</v>
      </c>
      <c r="X109" s="4">
        <v>11.28</v>
      </c>
      <c r="Y109" s="4"/>
      <c r="Z109" s="4"/>
      <c r="AA109" s="4"/>
      <c r="AB109" s="4"/>
      <c r="AC109" s="4"/>
      <c r="AD109" s="4"/>
      <c r="AE109" s="4"/>
      <c r="AF109" s="4"/>
      <c r="AG109" s="4"/>
      <c r="AH109" s="4"/>
      <c r="AK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4:256" ht="12.75">
      <c r="D110" s="25"/>
      <c r="H110" s="1" t="s">
        <v>1</v>
      </c>
      <c r="I110" s="7" t="s">
        <v>16</v>
      </c>
      <c r="M110" s="30"/>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4:256" ht="12.75">
      <c r="D111" s="25"/>
      <c r="H111" s="1" t="s">
        <v>1</v>
      </c>
      <c r="I111" s="7" t="s">
        <v>13</v>
      </c>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2:256" ht="12.75">
      <c r="B112" s="1"/>
      <c r="D112" s="25"/>
      <c r="H112" s="1"/>
      <c r="I112" s="33" t="s">
        <v>154</v>
      </c>
      <c r="M112" s="4">
        <v>15.03</v>
      </c>
      <c r="N112" s="4">
        <v>15.99</v>
      </c>
      <c r="O112" s="4">
        <v>15.43</v>
      </c>
      <c r="P112" s="4">
        <v>14.41</v>
      </c>
      <c r="Q112" s="4">
        <v>13.42</v>
      </c>
      <c r="R112" s="4">
        <v>12.64</v>
      </c>
      <c r="S112" s="4">
        <v>8.87</v>
      </c>
      <c r="T112" s="4">
        <v>9.18</v>
      </c>
      <c r="U112" s="4">
        <v>9.72</v>
      </c>
      <c r="V112" s="4">
        <v>10.62</v>
      </c>
      <c r="W112" s="4">
        <v>11.98</v>
      </c>
      <c r="X112" s="4">
        <v>13.91</v>
      </c>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4:256" ht="12.75">
      <c r="D113" s="25"/>
      <c r="H113" s="1"/>
      <c r="I113" s="33" t="s">
        <v>155</v>
      </c>
      <c r="M113" s="4">
        <v>10.25</v>
      </c>
      <c r="N113" s="4">
        <v>10.25</v>
      </c>
      <c r="O113" s="4">
        <v>10.25</v>
      </c>
      <c r="P113" s="4">
        <v>10.25</v>
      </c>
      <c r="Q113" s="4">
        <v>10.25</v>
      </c>
      <c r="R113" s="4">
        <v>8.54</v>
      </c>
      <c r="S113" s="4">
        <v>8.54</v>
      </c>
      <c r="T113" s="4">
        <v>8.54</v>
      </c>
      <c r="U113" s="4">
        <v>8.54</v>
      </c>
      <c r="V113" s="4">
        <v>8.54</v>
      </c>
      <c r="W113" s="4">
        <v>8.54</v>
      </c>
      <c r="X113" s="4">
        <v>8.54</v>
      </c>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4:256" ht="12.75">
      <c r="D114" s="25"/>
      <c r="H114" s="1"/>
      <c r="I114" s="33" t="s">
        <v>156</v>
      </c>
      <c r="M114" s="4">
        <f aca="true" t="shared" si="14" ref="M114:W114">M112-M113</f>
        <v>4.779999999999999</v>
      </c>
      <c r="N114" s="4">
        <f t="shared" si="14"/>
        <v>5.74</v>
      </c>
      <c r="O114" s="4">
        <f t="shared" si="14"/>
        <v>5.18</v>
      </c>
      <c r="P114" s="4">
        <f t="shared" si="14"/>
        <v>4.16</v>
      </c>
      <c r="Q114" s="4">
        <f t="shared" si="14"/>
        <v>3.17</v>
      </c>
      <c r="R114" s="4">
        <f t="shared" si="14"/>
        <v>4.100000000000001</v>
      </c>
      <c r="S114" s="4">
        <f t="shared" si="14"/>
        <v>0.33000000000000007</v>
      </c>
      <c r="T114" s="4">
        <f t="shared" si="14"/>
        <v>0.6400000000000006</v>
      </c>
      <c r="U114" s="4">
        <f t="shared" si="14"/>
        <v>1.1800000000000015</v>
      </c>
      <c r="V114" s="4">
        <f t="shared" si="14"/>
        <v>2.08</v>
      </c>
      <c r="W114" s="4">
        <f t="shared" si="14"/>
        <v>3.4400000000000013</v>
      </c>
      <c r="X114" s="4">
        <f>X112-X113</f>
        <v>5.370000000000001</v>
      </c>
      <c r="Y114" s="30"/>
      <c r="Z114" s="4"/>
      <c r="AA114" s="4"/>
      <c r="AB114" s="30"/>
      <c r="AC114" s="4"/>
      <c r="AD114" s="4"/>
      <c r="AE114" s="30"/>
      <c r="AF114" s="4"/>
      <c r="AG114" s="4"/>
      <c r="AH114" s="30"/>
      <c r="AI114" s="4"/>
      <c r="AJ114" s="4"/>
      <c r="AK114" s="30"/>
      <c r="AL114" s="4"/>
      <c r="AM114" s="4"/>
      <c r="AN114" s="30"/>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4:40" ht="12.75">
      <c r="D115" s="25"/>
      <c r="H115" s="1"/>
      <c r="I115" s="33" t="s">
        <v>25</v>
      </c>
      <c r="M115" s="31"/>
      <c r="N115" s="31"/>
      <c r="O115" s="31"/>
      <c r="P115" s="31"/>
      <c r="Q115" s="31"/>
      <c r="R115" s="31"/>
      <c r="S115" s="31"/>
      <c r="T115" s="31"/>
      <c r="U115" s="31"/>
      <c r="V115" s="31"/>
      <c r="W115" s="31"/>
      <c r="X115" s="31"/>
      <c r="Y115" s="31"/>
      <c r="Z115" s="31"/>
      <c r="AB115" s="31"/>
      <c r="AC115" s="31"/>
      <c r="AE115" s="31"/>
      <c r="AF115" s="31"/>
      <c r="AH115" s="31"/>
      <c r="AK115" s="31"/>
      <c r="AN115" s="31"/>
    </row>
    <row r="116" spans="4:256" ht="12.75">
      <c r="D116" s="25"/>
      <c r="H116" s="1"/>
      <c r="I116" s="33" t="s">
        <v>153</v>
      </c>
      <c r="M116" s="30">
        <v>1.155</v>
      </c>
      <c r="N116" s="30">
        <v>1.26</v>
      </c>
      <c r="O116" s="30">
        <v>1.1985000000000001</v>
      </c>
      <c r="P116" s="30">
        <v>1.0859999999999999</v>
      </c>
      <c r="Q116" s="30">
        <v>0.9765</v>
      </c>
      <c r="R116" s="30">
        <v>0.8865</v>
      </c>
      <c r="S116" s="30">
        <v>0.654</v>
      </c>
      <c r="T116" s="30">
        <v>0.6735</v>
      </c>
      <c r="U116" s="30">
        <v>0.7064999999999999</v>
      </c>
      <c r="V116" s="30">
        <v>0.765</v>
      </c>
      <c r="W116" s="30">
        <v>0.8594999999999999</v>
      </c>
      <c r="X116" s="30">
        <v>1.008</v>
      </c>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4:256" ht="12.75">
      <c r="D117" s="25"/>
      <c r="H117" s="1"/>
      <c r="I117" s="33" t="s">
        <v>14</v>
      </c>
      <c r="M117" s="31">
        <f>M116/M109</f>
        <v>0.09657190635451504</v>
      </c>
      <c r="N117" s="31">
        <f aca="true" t="shared" si="15" ref="N117:X117">N116/N109</f>
        <v>0.10302534750613246</v>
      </c>
      <c r="O117" s="31">
        <f t="shared" si="15"/>
        <v>0.09422169811320755</v>
      </c>
      <c r="P117" s="31">
        <f t="shared" si="15"/>
        <v>0.08736926790024134</v>
      </c>
      <c r="Q117" s="31">
        <f t="shared" si="15"/>
        <v>0.08043657331136737</v>
      </c>
      <c r="R117" s="31">
        <f t="shared" si="15"/>
        <v>0.07449579831932772</v>
      </c>
      <c r="S117" s="31">
        <f t="shared" si="15"/>
        <v>0.057978723404255327</v>
      </c>
      <c r="T117" s="31">
        <f t="shared" si="15"/>
        <v>0.05970744680851064</v>
      </c>
      <c r="U117" s="31">
        <f t="shared" si="15"/>
        <v>0.06263297872340425</v>
      </c>
      <c r="V117" s="31">
        <f t="shared" si="15"/>
        <v>0.06781914893617022</v>
      </c>
      <c r="W117" s="31">
        <f t="shared" si="15"/>
        <v>0.0761968085106383</v>
      </c>
      <c r="X117" s="31">
        <f t="shared" si="15"/>
        <v>0.08936170212765958</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4:9" ht="12.75">
      <c r="D118" s="25"/>
      <c r="H118" s="1"/>
      <c r="I118" t="s">
        <v>15</v>
      </c>
    </row>
    <row r="119" spans="2:21" ht="12.75">
      <c r="B119" s="1"/>
      <c r="D119" s="25"/>
      <c r="H119" s="1"/>
      <c r="I119" t="s">
        <v>26</v>
      </c>
      <c r="N119" s="3"/>
      <c r="O119" s="3"/>
      <c r="P119" s="3"/>
      <c r="Q119" s="3"/>
      <c r="R119" s="3"/>
      <c r="T119" s="3"/>
      <c r="U119" s="3"/>
    </row>
    <row r="120" spans="4:21" ht="12.75">
      <c r="D120" s="25"/>
      <c r="H120" s="1"/>
      <c r="I120" t="s">
        <v>41</v>
      </c>
      <c r="N120" s="3"/>
      <c r="O120" s="3"/>
      <c r="P120" s="3"/>
      <c r="Q120" s="3"/>
      <c r="R120" s="3"/>
      <c r="T120" s="3"/>
      <c r="U120" s="3"/>
    </row>
    <row r="121" spans="4:22" ht="12.75">
      <c r="D121" s="25"/>
      <c r="H121" s="1"/>
      <c r="I121" t="s">
        <v>27</v>
      </c>
      <c r="O121" s="3"/>
      <c r="P121" s="3"/>
      <c r="Q121" s="3"/>
      <c r="R121" s="3"/>
      <c r="S121" s="3"/>
      <c r="U121" s="3"/>
      <c r="V121" s="3"/>
    </row>
    <row r="122" spans="4:22" ht="12.75">
      <c r="D122" s="25"/>
      <c r="H122" s="1"/>
      <c r="I122" t="s">
        <v>28</v>
      </c>
      <c r="O122" s="3"/>
      <c r="P122" s="3"/>
      <c r="Q122" s="3"/>
      <c r="R122" s="3"/>
      <c r="S122" s="3"/>
      <c r="U122" s="3"/>
      <c r="V122" s="3"/>
    </row>
    <row r="123" spans="4:22" ht="12.75">
      <c r="D123" s="25"/>
      <c r="H123" s="1"/>
      <c r="I123" t="s">
        <v>76</v>
      </c>
      <c r="O123" s="3"/>
      <c r="P123" s="3"/>
      <c r="Q123" s="3"/>
      <c r="R123" s="3"/>
      <c r="S123" s="3"/>
      <c r="U123" s="3"/>
      <c r="V123" s="3"/>
    </row>
    <row r="124" spans="4:22" ht="12.75">
      <c r="D124" s="25"/>
      <c r="H124" s="1"/>
      <c r="I124" t="s">
        <v>29</v>
      </c>
      <c r="O124" s="3"/>
      <c r="P124" s="3"/>
      <c r="Q124" s="3"/>
      <c r="R124" s="3"/>
      <c r="S124" s="3"/>
      <c r="U124" s="3"/>
      <c r="V124" s="3"/>
    </row>
    <row r="125" spans="4:24" ht="12.75">
      <c r="D125" s="25"/>
      <c r="H125" s="1"/>
      <c r="I125" t="s">
        <v>30</v>
      </c>
      <c r="M125" s="3"/>
      <c r="O125" s="3"/>
      <c r="P125" s="3"/>
      <c r="Q125" s="3"/>
      <c r="R125" s="3"/>
      <c r="S125" s="3"/>
      <c r="T125" s="3"/>
      <c r="U125" s="3"/>
      <c r="V125" s="3"/>
      <c r="W125" s="3"/>
      <c r="X125" s="3"/>
    </row>
    <row r="126" spans="2:60" ht="12.75">
      <c r="B126" s="1"/>
      <c r="D126" s="25"/>
      <c r="H126" s="1" t="s">
        <v>2</v>
      </c>
      <c r="I126" s="33" t="s">
        <v>3</v>
      </c>
      <c r="M126" s="3">
        <v>0.0027591973244147157</v>
      </c>
      <c r="N126" s="3">
        <v>0.00294358135731807</v>
      </c>
      <c r="O126" s="3">
        <v>0.0026729559748427676</v>
      </c>
      <c r="P126" s="3">
        <v>0.00249396621078037</v>
      </c>
      <c r="Q126" s="3">
        <v>0.0022240527182866556</v>
      </c>
      <c r="R126" s="3">
        <v>0.0020168067226890756</v>
      </c>
      <c r="S126" s="3">
        <v>0.0014184397163120568</v>
      </c>
      <c r="T126" s="3">
        <v>0.0014184397163120568</v>
      </c>
      <c r="U126" s="3">
        <v>0.0014184397163120568</v>
      </c>
      <c r="V126" s="3">
        <v>0.0025709219858156026</v>
      </c>
      <c r="W126" s="3">
        <v>0.0025709219858156026</v>
      </c>
      <c r="X126" s="3">
        <v>0.0025709219858156026</v>
      </c>
      <c r="Y126" s="3"/>
      <c r="Z126" s="3"/>
      <c r="AA126" s="3"/>
      <c r="AB126" s="3"/>
      <c r="AC126" s="3"/>
      <c r="AD126" s="3"/>
      <c r="AE126" s="3"/>
      <c r="AF126" s="31"/>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row>
    <row r="127" spans="4:22" ht="12.75">
      <c r="D127" s="25"/>
      <c r="H127" s="1"/>
      <c r="I127" t="s">
        <v>5</v>
      </c>
      <c r="M127" s="3"/>
      <c r="O127" s="3"/>
      <c r="P127" s="3"/>
      <c r="Q127" s="3"/>
      <c r="R127" s="3"/>
      <c r="S127" s="3"/>
      <c r="U127" s="3"/>
      <c r="V127" s="3"/>
    </row>
    <row r="128" spans="4:256" ht="12.75">
      <c r="D128" s="25"/>
      <c r="H128" s="1"/>
      <c r="I128" s="32" t="s">
        <v>6</v>
      </c>
      <c r="M128" s="3">
        <v>0.002</v>
      </c>
      <c r="N128" s="3">
        <v>0.002</v>
      </c>
      <c r="O128" s="3">
        <v>0.002</v>
      </c>
      <c r="P128" s="3">
        <v>0.002</v>
      </c>
      <c r="Q128" s="3">
        <v>0.002</v>
      </c>
      <c r="R128" s="3">
        <v>0.002</v>
      </c>
      <c r="S128" s="3">
        <v>0.002</v>
      </c>
      <c r="T128" s="3">
        <v>0.002</v>
      </c>
      <c r="U128" s="3">
        <v>0.002</v>
      </c>
      <c r="V128" s="3">
        <v>0.002</v>
      </c>
      <c r="W128" s="3">
        <v>0.002</v>
      </c>
      <c r="X128" s="3">
        <v>0.002</v>
      </c>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c r="IO128" s="31"/>
      <c r="IP128" s="31"/>
      <c r="IQ128" s="31"/>
      <c r="IR128" s="31"/>
      <c r="IS128" s="31"/>
      <c r="IT128" s="31"/>
      <c r="IU128" s="31"/>
      <c r="IV128" s="31"/>
    </row>
    <row r="129" spans="4:37" ht="12.75">
      <c r="D129" s="25"/>
      <c r="H129" s="1"/>
      <c r="I129" s="33" t="s">
        <v>31</v>
      </c>
      <c r="M129" s="3">
        <v>0.18394648829431437</v>
      </c>
      <c r="N129" s="3">
        <v>0.19623875715453803</v>
      </c>
      <c r="O129" s="3">
        <v>0.18081761006289307</v>
      </c>
      <c r="P129" s="3">
        <v>0.16894609814963796</v>
      </c>
      <c r="Q129" s="3">
        <v>0.15650741350906094</v>
      </c>
      <c r="R129" s="3">
        <v>0.14285714285714288</v>
      </c>
      <c r="S129" s="3">
        <v>0.11524822695035462</v>
      </c>
      <c r="T129" s="3">
        <v>0.11524822695035462</v>
      </c>
      <c r="U129" s="3">
        <v>0.11524822695035462</v>
      </c>
      <c r="V129" s="3">
        <v>0.15957446808510636</v>
      </c>
      <c r="W129" s="3">
        <v>0.15957446808510636</v>
      </c>
      <c r="X129" s="3">
        <v>0.15957446808510636</v>
      </c>
      <c r="Y129" s="31"/>
      <c r="Z129" s="31"/>
      <c r="AB129" s="31"/>
      <c r="AC129" s="31"/>
      <c r="AE129" s="31"/>
      <c r="AF129" s="31"/>
      <c r="AH129" s="31"/>
      <c r="AI129" s="31"/>
      <c r="AK129" s="31"/>
    </row>
    <row r="130" spans="4:256" ht="12.75">
      <c r="D130" s="25"/>
      <c r="H130" s="1"/>
      <c r="I130" s="32" t="s">
        <v>77</v>
      </c>
      <c r="M130" s="3">
        <v>0.007</v>
      </c>
      <c r="N130" s="3">
        <v>0.007</v>
      </c>
      <c r="O130" s="3">
        <v>0.007</v>
      </c>
      <c r="P130" s="3">
        <v>0.007</v>
      </c>
      <c r="Q130" s="3">
        <v>0.007</v>
      </c>
      <c r="R130" s="3">
        <v>0.007</v>
      </c>
      <c r="S130" s="3">
        <v>0.007</v>
      </c>
      <c r="T130" s="3">
        <v>0.007</v>
      </c>
      <c r="U130" s="3">
        <v>0.007</v>
      </c>
      <c r="V130" s="3">
        <v>0.007</v>
      </c>
      <c r="W130" s="3">
        <v>0.007</v>
      </c>
      <c r="X130" s="3">
        <v>0.007</v>
      </c>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4:256" ht="12.75">
      <c r="D131" s="25"/>
      <c r="H131" s="1"/>
      <c r="I131" s="32" t="s">
        <v>4</v>
      </c>
      <c r="M131" s="3">
        <v>0.001</v>
      </c>
      <c r="N131" s="3">
        <v>0.001</v>
      </c>
      <c r="O131" s="3">
        <v>0.001</v>
      </c>
      <c r="P131" s="3">
        <v>0.001</v>
      </c>
      <c r="Q131" s="3">
        <v>0.001</v>
      </c>
      <c r="R131" s="3">
        <v>0.001</v>
      </c>
      <c r="S131" s="3">
        <v>0.001</v>
      </c>
      <c r="T131" s="3">
        <v>0.001</v>
      </c>
      <c r="U131" s="3">
        <v>0.001</v>
      </c>
      <c r="V131" s="3">
        <v>0.001</v>
      </c>
      <c r="W131" s="3">
        <v>0.001</v>
      </c>
      <c r="X131" s="3">
        <v>0.001</v>
      </c>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c r="IO131" s="31"/>
      <c r="IP131" s="31"/>
      <c r="IQ131" s="31"/>
      <c r="IR131" s="31"/>
      <c r="IS131" s="31"/>
      <c r="IT131" s="31"/>
      <c r="IU131" s="31"/>
      <c r="IV131" s="31"/>
    </row>
    <row r="132" spans="4:256" ht="12.75">
      <c r="D132" s="25"/>
      <c r="H132" s="1"/>
      <c r="I132" s="32" t="s">
        <v>32</v>
      </c>
      <c r="M132" s="3">
        <v>0.0015</v>
      </c>
      <c r="N132" s="3">
        <v>0.0015</v>
      </c>
      <c r="O132" s="3">
        <v>0.0015</v>
      </c>
      <c r="P132" s="3">
        <v>0.0015</v>
      </c>
      <c r="Q132" s="3">
        <v>0.0015</v>
      </c>
      <c r="R132" s="3">
        <v>0.0015</v>
      </c>
      <c r="S132" s="3">
        <v>0.0015</v>
      </c>
      <c r="T132" s="3">
        <v>0.0015</v>
      </c>
      <c r="U132" s="3">
        <v>0.0015</v>
      </c>
      <c r="V132" s="3">
        <v>0.0015</v>
      </c>
      <c r="W132" s="3">
        <v>0.0015</v>
      </c>
      <c r="X132" s="3">
        <v>0.0015</v>
      </c>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c r="IO132" s="31"/>
      <c r="IP132" s="31"/>
      <c r="IQ132" s="31"/>
      <c r="IR132" s="31"/>
      <c r="IS132" s="31"/>
      <c r="IT132" s="31"/>
      <c r="IU132" s="31"/>
      <c r="IV132" s="31"/>
    </row>
    <row r="133" spans="2:24" ht="12.75">
      <c r="B133" s="1"/>
      <c r="D133" s="25"/>
      <c r="H133" s="1"/>
      <c r="I133" s="32" t="s">
        <v>33</v>
      </c>
      <c r="M133">
        <v>0.1</v>
      </c>
      <c r="N133">
        <v>0.1</v>
      </c>
      <c r="O133">
        <v>0.1</v>
      </c>
      <c r="P133">
        <v>0.1</v>
      </c>
      <c r="Q133">
        <v>0.1</v>
      </c>
      <c r="R133">
        <v>0.1</v>
      </c>
      <c r="S133">
        <v>0.1</v>
      </c>
      <c r="T133">
        <v>0.1</v>
      </c>
      <c r="U133">
        <v>0.1</v>
      </c>
      <c r="V133">
        <v>0.1</v>
      </c>
      <c r="W133">
        <v>0.1</v>
      </c>
      <c r="X133">
        <v>0.1</v>
      </c>
    </row>
    <row r="134" spans="4:24" ht="12.75">
      <c r="D134" s="25"/>
      <c r="H134" s="1"/>
      <c r="I134" s="32" t="s">
        <v>34</v>
      </c>
      <c r="M134">
        <v>10</v>
      </c>
      <c r="N134">
        <v>10</v>
      </c>
      <c r="O134">
        <v>10</v>
      </c>
      <c r="P134">
        <v>10</v>
      </c>
      <c r="Q134">
        <v>10</v>
      </c>
      <c r="R134">
        <v>10</v>
      </c>
      <c r="S134">
        <v>10</v>
      </c>
      <c r="T134">
        <v>10</v>
      </c>
      <c r="U134">
        <v>10</v>
      </c>
      <c r="V134">
        <v>10</v>
      </c>
      <c r="W134">
        <v>10</v>
      </c>
      <c r="X134">
        <v>10</v>
      </c>
    </row>
    <row r="135" spans="4:24" ht="12.75">
      <c r="D135" s="25"/>
      <c r="H135" s="1"/>
      <c r="I135" s="32" t="s">
        <v>35</v>
      </c>
      <c r="M135">
        <v>0.5</v>
      </c>
      <c r="N135">
        <v>0.5</v>
      </c>
      <c r="O135">
        <v>0.5</v>
      </c>
      <c r="P135">
        <v>0.5</v>
      </c>
      <c r="Q135">
        <v>0.5</v>
      </c>
      <c r="R135">
        <v>0.5</v>
      </c>
      <c r="S135">
        <v>0.5</v>
      </c>
      <c r="T135">
        <v>0.5</v>
      </c>
      <c r="U135">
        <v>0.5</v>
      </c>
      <c r="V135">
        <v>0.5</v>
      </c>
      <c r="W135">
        <v>0.5</v>
      </c>
      <c r="X135">
        <v>0.5</v>
      </c>
    </row>
    <row r="136" spans="4:24" ht="12.75">
      <c r="D136" s="25"/>
      <c r="H136" s="1"/>
      <c r="I136" s="32" t="s">
        <v>36</v>
      </c>
      <c r="M136">
        <v>50</v>
      </c>
      <c r="N136">
        <v>50</v>
      </c>
      <c r="O136">
        <v>50</v>
      </c>
      <c r="P136">
        <v>50</v>
      </c>
      <c r="Q136">
        <v>50</v>
      </c>
      <c r="R136">
        <v>50</v>
      </c>
      <c r="S136">
        <v>50</v>
      </c>
      <c r="T136">
        <v>50</v>
      </c>
      <c r="U136">
        <v>50</v>
      </c>
      <c r="V136">
        <v>50</v>
      </c>
      <c r="W136">
        <v>50</v>
      </c>
      <c r="X136">
        <v>50</v>
      </c>
    </row>
    <row r="137" spans="4:24" ht="12.75">
      <c r="D137" s="25"/>
      <c r="H137" s="1"/>
      <c r="I137" s="32" t="s">
        <v>37</v>
      </c>
      <c r="M137">
        <v>40</v>
      </c>
      <c r="N137">
        <v>40</v>
      </c>
      <c r="O137">
        <v>40</v>
      </c>
      <c r="P137">
        <v>40</v>
      </c>
      <c r="Q137">
        <v>40</v>
      </c>
      <c r="R137">
        <v>40</v>
      </c>
      <c r="S137">
        <v>40</v>
      </c>
      <c r="T137">
        <v>40</v>
      </c>
      <c r="U137">
        <v>40</v>
      </c>
      <c r="V137">
        <v>40</v>
      </c>
      <c r="W137">
        <v>40</v>
      </c>
      <c r="X137">
        <v>40</v>
      </c>
    </row>
    <row r="138" spans="4:24" ht="12.75">
      <c r="D138" s="25"/>
      <c r="H138" s="1"/>
      <c r="I138" s="32" t="s">
        <v>38</v>
      </c>
      <c r="M138">
        <v>0.1</v>
      </c>
      <c r="N138">
        <v>0.1</v>
      </c>
      <c r="O138">
        <v>0.1</v>
      </c>
      <c r="P138">
        <v>0.1</v>
      </c>
      <c r="Q138">
        <v>0.1</v>
      </c>
      <c r="R138">
        <v>0.1</v>
      </c>
      <c r="S138">
        <v>0.1</v>
      </c>
      <c r="T138">
        <v>0.1</v>
      </c>
      <c r="U138">
        <v>0.1</v>
      </c>
      <c r="V138">
        <v>0.1</v>
      </c>
      <c r="W138">
        <v>0.1</v>
      </c>
      <c r="X138">
        <v>0.1</v>
      </c>
    </row>
    <row r="139" spans="4:24" ht="12.75">
      <c r="D139" s="25"/>
      <c r="H139" s="1"/>
      <c r="I139" s="32" t="s">
        <v>39</v>
      </c>
      <c r="M139">
        <v>30</v>
      </c>
      <c r="N139">
        <v>30</v>
      </c>
      <c r="O139">
        <v>30</v>
      </c>
      <c r="P139">
        <v>30</v>
      </c>
      <c r="Q139">
        <v>30</v>
      </c>
      <c r="R139">
        <v>30</v>
      </c>
      <c r="S139">
        <v>30</v>
      </c>
      <c r="T139">
        <v>30</v>
      </c>
      <c r="U139">
        <v>30</v>
      </c>
      <c r="V139">
        <v>30</v>
      </c>
      <c r="W139">
        <v>30</v>
      </c>
      <c r="X139">
        <v>30</v>
      </c>
    </row>
    <row r="140" spans="2:24" ht="12.75">
      <c r="B140" s="1"/>
      <c r="D140" s="25"/>
      <c r="H140" s="1" t="s">
        <v>7</v>
      </c>
      <c r="I140" t="s">
        <v>40</v>
      </c>
      <c r="M140">
        <v>2800</v>
      </c>
      <c r="N140">
        <v>2800</v>
      </c>
      <c r="O140">
        <v>2800</v>
      </c>
      <c r="P140">
        <v>2800</v>
      </c>
      <c r="Q140">
        <v>2800</v>
      </c>
      <c r="R140">
        <v>2800</v>
      </c>
      <c r="S140">
        <v>2800</v>
      </c>
      <c r="T140">
        <v>2800</v>
      </c>
      <c r="U140">
        <v>2800</v>
      </c>
      <c r="V140">
        <v>2800</v>
      </c>
      <c r="W140">
        <v>2800</v>
      </c>
      <c r="X140">
        <v>2800</v>
      </c>
    </row>
    <row r="141" spans="4:13" ht="12.75">
      <c r="D141" s="25"/>
      <c r="H141" s="1"/>
      <c r="K141" t="s">
        <v>46</v>
      </c>
      <c r="M141" s="1" t="s">
        <v>115</v>
      </c>
    </row>
    <row r="142" spans="4:40" ht="12.75">
      <c r="D142" s="25"/>
      <c r="H142" s="1"/>
      <c r="K142" t="s">
        <v>64</v>
      </c>
      <c r="M142" t="s">
        <v>54</v>
      </c>
      <c r="P142" t="s">
        <v>55</v>
      </c>
      <c r="S142" t="s">
        <v>56</v>
      </c>
      <c r="V142" t="s">
        <v>57</v>
      </c>
      <c r="Y142" s="20" t="s">
        <v>58</v>
      </c>
      <c r="AB142" t="s">
        <v>59</v>
      </c>
      <c r="AE142" t="s">
        <v>60</v>
      </c>
      <c r="AH142" t="s">
        <v>61</v>
      </c>
      <c r="AK142" t="s">
        <v>62</v>
      </c>
      <c r="AN142" t="s">
        <v>63</v>
      </c>
    </row>
    <row r="143" spans="4:40" ht="12.75">
      <c r="D143" s="25"/>
      <c r="H143" s="1" t="s">
        <v>12</v>
      </c>
      <c r="K143" t="s">
        <v>47</v>
      </c>
      <c r="M143" t="s">
        <v>43</v>
      </c>
      <c r="N143" t="s">
        <v>44</v>
      </c>
      <c r="O143" t="s">
        <v>45</v>
      </c>
      <c r="P143" t="s">
        <v>43</v>
      </c>
      <c r="Q143" t="s">
        <v>44</v>
      </c>
      <c r="R143" t="s">
        <v>45</v>
      </c>
      <c r="S143" t="s">
        <v>73</v>
      </c>
      <c r="T143" t="str">
        <f>P143</f>
        <v>    1.0 lb. Daily Gain</v>
      </c>
      <c r="U143" t="str">
        <f>Q143</f>
        <v>    1.5 lb. Daily Gain</v>
      </c>
      <c r="V143" t="str">
        <f>S143</f>
        <v>    Maintenance  Ration </v>
      </c>
      <c r="W143" t="str">
        <f>T143</f>
        <v>    1.0 lb. Daily Gain</v>
      </c>
      <c r="X143" t="str">
        <f>U143</f>
        <v>    1.5 lb. Daily Gain</v>
      </c>
      <c r="Y143" t="str">
        <f>V143</f>
        <v>    Maintenance  Ration </v>
      </c>
      <c r="Z143" t="s">
        <v>42</v>
      </c>
      <c r="AB143" t="str">
        <f>Y143</f>
        <v>    Maintenance  Ration </v>
      </c>
      <c r="AC143" t="str">
        <f>Z143</f>
        <v>    0.5 lb. Daily Gain</v>
      </c>
      <c r="AE143" t="str">
        <f>AB143</f>
        <v>    Maintenance  Ration </v>
      </c>
      <c r="AF143" t="str">
        <f>AC143</f>
        <v>    0.5 lb. Daily Gain</v>
      </c>
      <c r="AH143" t="str">
        <f>AE143</f>
        <v>    Maintenance  Ration </v>
      </c>
      <c r="AK143" t="str">
        <f>AH143</f>
        <v>    Maintenance  Ration </v>
      </c>
      <c r="AN143" t="str">
        <f>AK143</f>
        <v>    Maintenance  Ration </v>
      </c>
    </row>
    <row r="144" spans="4:256" ht="12.75">
      <c r="D144" s="25"/>
      <c r="H144" s="1"/>
      <c r="I144" s="33" t="s">
        <v>152</v>
      </c>
      <c r="M144" s="4">
        <v>11.545454545454543</v>
      </c>
      <c r="N144" s="4">
        <v>11.863636363636363</v>
      </c>
      <c r="O144" s="4">
        <v>11.909090909090908</v>
      </c>
      <c r="P144" s="4">
        <v>12.181818181818182</v>
      </c>
      <c r="Q144" s="4">
        <v>12.545454545454545</v>
      </c>
      <c r="R144" s="4">
        <v>12.59090909090909</v>
      </c>
      <c r="S144" s="4">
        <v>11.454545454545453</v>
      </c>
      <c r="T144" s="4">
        <v>12.863636363636363</v>
      </c>
      <c r="U144" s="4">
        <v>13.18181818181818</v>
      </c>
      <c r="V144" s="4">
        <v>12.045454545454545</v>
      </c>
      <c r="W144" s="4">
        <v>13.5</v>
      </c>
      <c r="X144" s="4">
        <v>13.818181818181817</v>
      </c>
      <c r="Y144" s="4">
        <v>12.59090909090909</v>
      </c>
      <c r="Z144" s="4">
        <v>13.454545454545453</v>
      </c>
      <c r="AA144" s="4"/>
      <c r="AB144" s="4">
        <v>13.14</v>
      </c>
      <c r="AC144" s="4">
        <v>14.045454545454543</v>
      </c>
      <c r="AD144" s="4"/>
      <c r="AE144" s="4">
        <v>13.681818181818182</v>
      </c>
      <c r="AF144" s="4">
        <v>14.636363636363637</v>
      </c>
      <c r="AG144" s="4"/>
      <c r="AH144" s="4">
        <v>14.227272727272727</v>
      </c>
      <c r="AK144" s="4">
        <v>14.772727272727272</v>
      </c>
      <c r="AM144" s="4"/>
      <c r="AN144" s="4">
        <v>33.6</v>
      </c>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4:256" ht="12.75">
      <c r="D145" s="25"/>
      <c r="H145" s="1" t="s">
        <v>1</v>
      </c>
      <c r="I145" s="7" t="s">
        <v>16</v>
      </c>
      <c r="M145" s="30"/>
      <c r="N145" s="30"/>
      <c r="O145" s="30"/>
      <c r="P145" s="30"/>
      <c r="Q145" s="30"/>
      <c r="R145" s="30"/>
      <c r="S145" s="30"/>
      <c r="T145" s="30"/>
      <c r="U145" s="30"/>
      <c r="V145" s="30"/>
      <c r="W145" s="30"/>
      <c r="X145" s="30"/>
      <c r="Y145" s="30"/>
      <c r="Z145" s="30"/>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4:256" ht="12.75">
      <c r="D146" s="25"/>
      <c r="H146" s="1" t="s">
        <v>1</v>
      </c>
      <c r="I146" s="7" t="s">
        <v>13</v>
      </c>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2:256" ht="12.75">
      <c r="B147" s="1"/>
      <c r="D147" s="25"/>
      <c r="H147" s="1"/>
      <c r="I147" s="33" t="s">
        <v>154</v>
      </c>
      <c r="M147" s="4">
        <v>0.92</v>
      </c>
      <c r="N147" s="4">
        <v>0.98</v>
      </c>
      <c r="O147" s="4">
        <v>1.05</v>
      </c>
      <c r="P147" s="4">
        <v>0.92</v>
      </c>
      <c r="Q147" s="4">
        <v>0.98</v>
      </c>
      <c r="R147" s="4">
        <v>1.05</v>
      </c>
      <c r="S147" s="4">
        <v>0.79</v>
      </c>
      <c r="T147" s="4">
        <v>0.92</v>
      </c>
      <c r="U147" s="4">
        <v>0.98</v>
      </c>
      <c r="V147" s="4">
        <v>0.79</v>
      </c>
      <c r="W147" s="4">
        <v>0.92</v>
      </c>
      <c r="X147" s="4">
        <v>0.98</v>
      </c>
      <c r="Y147" s="4">
        <v>0.79</v>
      </c>
      <c r="Z147" s="4">
        <v>0.85</v>
      </c>
      <c r="AA147" s="4"/>
      <c r="AB147" s="4">
        <v>0.79</v>
      </c>
      <c r="AC147" s="4">
        <v>0.85</v>
      </c>
      <c r="AD147" s="4"/>
      <c r="AE147" s="4">
        <v>0.79</v>
      </c>
      <c r="AF147" s="4">
        <v>0.85</v>
      </c>
      <c r="AG147" s="4"/>
      <c r="AH147" s="4">
        <v>0.79</v>
      </c>
      <c r="AI147" s="4"/>
      <c r="AJ147" s="4"/>
      <c r="AK147" s="4">
        <v>0.79</v>
      </c>
      <c r="AL147" s="4"/>
      <c r="AM147" s="4"/>
      <c r="AN147" s="4">
        <v>0.79</v>
      </c>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4:256" ht="12.75">
      <c r="D148" s="25"/>
      <c r="H148" s="1"/>
      <c r="I148" s="33" t="s">
        <v>155</v>
      </c>
      <c r="M148" s="4">
        <v>0.53</v>
      </c>
      <c r="N148" s="4">
        <v>0.59</v>
      </c>
      <c r="O148" s="4">
        <v>0.65</v>
      </c>
      <c r="P148" s="4">
        <v>0.53</v>
      </c>
      <c r="Q148" s="4">
        <v>0.59</v>
      </c>
      <c r="R148" s="4">
        <v>0.65</v>
      </c>
      <c r="S148" s="4">
        <v>0.41</v>
      </c>
      <c r="T148" s="4">
        <v>0.53</v>
      </c>
      <c r="U148" s="4">
        <v>0.59</v>
      </c>
      <c r="V148" s="4">
        <v>0.41</v>
      </c>
      <c r="W148" s="4">
        <v>0.53</v>
      </c>
      <c r="X148" s="4">
        <v>0.59</v>
      </c>
      <c r="Y148" s="4">
        <v>0.41</v>
      </c>
      <c r="Z148" s="4">
        <v>0.47</v>
      </c>
      <c r="AA148" s="4"/>
      <c r="AB148" s="4">
        <v>0.41</v>
      </c>
      <c r="AC148" s="4">
        <v>0.47</v>
      </c>
      <c r="AD148" s="4"/>
      <c r="AE148" s="4">
        <v>0.41</v>
      </c>
      <c r="AF148" s="4">
        <v>0.47</v>
      </c>
      <c r="AG148" s="4"/>
      <c r="AH148" s="4">
        <v>0.41</v>
      </c>
      <c r="AI148" s="4"/>
      <c r="AJ148" s="4"/>
      <c r="AK148" s="4">
        <v>0.41</v>
      </c>
      <c r="AL148" s="4"/>
      <c r="AM148" s="4"/>
      <c r="AN148" s="4">
        <v>0.41</v>
      </c>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4:256" ht="12.75">
      <c r="D149" s="25"/>
      <c r="H149" s="1"/>
      <c r="I149" s="33" t="s">
        <v>156</v>
      </c>
      <c r="M149" s="4">
        <v>0.28</v>
      </c>
      <c r="N149" s="4">
        <v>0.33</v>
      </c>
      <c r="O149" s="4">
        <v>0.39</v>
      </c>
      <c r="P149" s="4">
        <v>0.28</v>
      </c>
      <c r="Q149" s="4">
        <v>0.33</v>
      </c>
      <c r="R149" s="4">
        <v>0.39</v>
      </c>
      <c r="S149" s="30" t="s">
        <v>85</v>
      </c>
      <c r="T149" s="4">
        <v>0.28</v>
      </c>
      <c r="U149" s="4">
        <v>0.33</v>
      </c>
      <c r="V149" s="30" t="s">
        <v>85</v>
      </c>
      <c r="W149" s="4">
        <v>0.28</v>
      </c>
      <c r="X149" s="4">
        <v>0.33</v>
      </c>
      <c r="Y149" s="30" t="s">
        <v>85</v>
      </c>
      <c r="Z149" s="4">
        <v>0.22</v>
      </c>
      <c r="AA149" s="4"/>
      <c r="AB149" s="30" t="s">
        <v>85</v>
      </c>
      <c r="AC149" s="4">
        <v>0.22</v>
      </c>
      <c r="AD149" s="4"/>
      <c r="AE149" s="30" t="s">
        <v>85</v>
      </c>
      <c r="AF149" s="4">
        <v>0.22</v>
      </c>
      <c r="AG149" s="4"/>
      <c r="AH149" s="30" t="s">
        <v>85</v>
      </c>
      <c r="AI149" s="4"/>
      <c r="AJ149" s="4"/>
      <c r="AK149" s="30" t="s">
        <v>85</v>
      </c>
      <c r="AL149" s="4"/>
      <c r="AM149" s="4"/>
      <c r="AN149" s="30" t="s">
        <v>85</v>
      </c>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4:40" ht="12.75">
      <c r="D150" s="25"/>
      <c r="H150" s="1"/>
      <c r="I150" s="33" t="s">
        <v>25</v>
      </c>
      <c r="M150" s="31">
        <v>0.558</v>
      </c>
      <c r="N150" s="31">
        <v>0.597</v>
      </c>
      <c r="O150" s="31">
        <v>0.64</v>
      </c>
      <c r="P150" s="31">
        <v>0.558</v>
      </c>
      <c r="Q150" s="31">
        <v>0.597</v>
      </c>
      <c r="R150" s="31">
        <v>0.64</v>
      </c>
      <c r="S150" s="31">
        <v>0.484</v>
      </c>
      <c r="T150" s="31">
        <v>0.558</v>
      </c>
      <c r="U150" s="31">
        <v>0.597</v>
      </c>
      <c r="V150" s="31">
        <v>0.484</v>
      </c>
      <c r="W150" s="31">
        <v>0.558</v>
      </c>
      <c r="X150" s="31">
        <v>0.597</v>
      </c>
      <c r="Y150" s="31">
        <v>0.484</v>
      </c>
      <c r="Z150" s="31">
        <v>0.52</v>
      </c>
      <c r="AB150" s="31">
        <v>0.484</v>
      </c>
      <c r="AC150" s="31">
        <v>0.52</v>
      </c>
      <c r="AE150" s="31">
        <v>0.484</v>
      </c>
      <c r="AF150" s="31">
        <v>0.52</v>
      </c>
      <c r="AH150" s="31">
        <v>0.484</v>
      </c>
      <c r="AK150" s="31">
        <v>0.484</v>
      </c>
      <c r="AN150" s="31">
        <v>0.484</v>
      </c>
    </row>
    <row r="151" spans="4:256" ht="12.75">
      <c r="D151" s="25"/>
      <c r="H151" s="1"/>
      <c r="I151" s="33" t="s">
        <v>153</v>
      </c>
      <c r="M151" s="30">
        <v>1.9</v>
      </c>
      <c r="N151" s="4">
        <v>2</v>
      </c>
      <c r="O151" s="4">
        <v>2.2</v>
      </c>
      <c r="P151" s="4">
        <v>2</v>
      </c>
      <c r="Q151" s="4">
        <v>2.1</v>
      </c>
      <c r="R151" s="4">
        <v>2.2</v>
      </c>
      <c r="S151" s="4">
        <v>1.7</v>
      </c>
      <c r="T151" s="4">
        <v>2.1</v>
      </c>
      <c r="U151" s="4">
        <v>2.2</v>
      </c>
      <c r="V151" s="4">
        <v>1.8</v>
      </c>
      <c r="W151" s="4">
        <v>2.2</v>
      </c>
      <c r="X151" s="4">
        <v>2.3</v>
      </c>
      <c r="Y151" s="4">
        <v>1.9</v>
      </c>
      <c r="Z151" s="4">
        <v>2.1</v>
      </c>
      <c r="AA151" s="4"/>
      <c r="AB151" s="4">
        <v>2</v>
      </c>
      <c r="AC151" s="4">
        <v>2.2</v>
      </c>
      <c r="AD151" s="4"/>
      <c r="AE151" s="4">
        <v>2</v>
      </c>
      <c r="AF151" s="4">
        <v>2.2</v>
      </c>
      <c r="AG151" s="4"/>
      <c r="AH151" s="4">
        <v>2.1</v>
      </c>
      <c r="AI151" s="4"/>
      <c r="AJ151" s="4"/>
      <c r="AK151" s="4">
        <v>2.2</v>
      </c>
      <c r="AL151" s="4"/>
      <c r="AM151" s="4"/>
      <c r="AN151" s="4">
        <v>2.3</v>
      </c>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4:256" ht="12.75">
      <c r="D152" s="25"/>
      <c r="H152" s="1"/>
      <c r="I152" s="33" t="s">
        <v>14</v>
      </c>
      <c r="M152" s="31">
        <v>0.076</v>
      </c>
      <c r="N152" s="3">
        <v>0.079</v>
      </c>
      <c r="O152" s="3">
        <v>0.082</v>
      </c>
      <c r="P152" s="3">
        <v>0.075</v>
      </c>
      <c r="Q152" s="3">
        <v>0.077</v>
      </c>
      <c r="R152" s="3">
        <v>0.08</v>
      </c>
      <c r="S152" s="3">
        <v>0.069</v>
      </c>
      <c r="T152" s="3">
        <v>0.074</v>
      </c>
      <c r="U152" s="3">
        <v>0.076</v>
      </c>
      <c r="V152" s="31">
        <v>0.069</v>
      </c>
      <c r="W152" s="3">
        <v>0.073</v>
      </c>
      <c r="X152" s="3">
        <v>0.074</v>
      </c>
      <c r="Y152" s="3">
        <v>0.068</v>
      </c>
      <c r="Z152" s="3">
        <v>0.07</v>
      </c>
      <c r="AA152" s="3"/>
      <c r="AB152" s="3">
        <v>0.068</v>
      </c>
      <c r="AC152" s="3">
        <v>0.07</v>
      </c>
      <c r="AD152" s="3"/>
      <c r="AE152" s="3">
        <v>0.068</v>
      </c>
      <c r="AF152" s="3">
        <v>0.069</v>
      </c>
      <c r="AG152" s="3"/>
      <c r="AH152" s="3">
        <v>0.068</v>
      </c>
      <c r="AI152" s="3"/>
      <c r="AJ152" s="3"/>
      <c r="AK152" s="3">
        <v>0.068</v>
      </c>
      <c r="AL152" s="3"/>
      <c r="AM152" s="3"/>
      <c r="AN152" s="3">
        <v>0.068</v>
      </c>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4:9" ht="12.75">
      <c r="D153" s="25"/>
      <c r="H153" s="1"/>
      <c r="I153" t="s">
        <v>15</v>
      </c>
    </row>
    <row r="154" spans="4:21" ht="12.75">
      <c r="D154" s="25"/>
      <c r="H154" s="1"/>
      <c r="I154" t="s">
        <v>26</v>
      </c>
      <c r="N154" s="3"/>
      <c r="O154" s="3"/>
      <c r="P154" s="3"/>
      <c r="Q154" s="3"/>
      <c r="R154" s="3"/>
      <c r="T154" s="3"/>
      <c r="U154" s="3"/>
    </row>
    <row r="155" spans="4:21" ht="12.75">
      <c r="D155" s="25"/>
      <c r="H155" s="1"/>
      <c r="I155" t="s">
        <v>41</v>
      </c>
      <c r="N155" s="3"/>
      <c r="O155" s="3"/>
      <c r="P155" s="3"/>
      <c r="Q155" s="3"/>
      <c r="R155" s="3"/>
      <c r="T155" s="3"/>
      <c r="U155" s="3"/>
    </row>
    <row r="156" spans="4:22" ht="12.75">
      <c r="D156" s="25"/>
      <c r="H156" s="1"/>
      <c r="I156" t="s">
        <v>27</v>
      </c>
      <c r="O156" s="3"/>
      <c r="P156" s="3"/>
      <c r="Q156" s="3"/>
      <c r="R156" s="3"/>
      <c r="S156" s="3"/>
      <c r="U156" s="3"/>
      <c r="V156" s="3"/>
    </row>
    <row r="157" spans="4:22" ht="12.75">
      <c r="D157" s="25"/>
      <c r="H157" s="1"/>
      <c r="I157" t="s">
        <v>28</v>
      </c>
      <c r="O157" s="3"/>
      <c r="P157" s="3"/>
      <c r="Q157" s="3"/>
      <c r="R157" s="3"/>
      <c r="S157" s="3"/>
      <c r="U157" s="3"/>
      <c r="V157" s="3"/>
    </row>
    <row r="158" spans="4:22" ht="12.75">
      <c r="D158" s="25"/>
      <c r="H158" s="1"/>
      <c r="I158" t="s">
        <v>76</v>
      </c>
      <c r="O158" s="3"/>
      <c r="P158" s="3"/>
      <c r="Q158" s="3"/>
      <c r="R158" s="3"/>
      <c r="S158" s="3"/>
      <c r="U158" s="3"/>
      <c r="V158" s="3"/>
    </row>
    <row r="159" spans="4:22" ht="12.75">
      <c r="D159" s="25"/>
      <c r="H159" s="1"/>
      <c r="I159" t="s">
        <v>29</v>
      </c>
      <c r="O159" s="3"/>
      <c r="P159" s="3"/>
      <c r="Q159" s="3"/>
      <c r="R159" s="3"/>
      <c r="S159" s="3"/>
      <c r="U159" s="3"/>
      <c r="V159" s="3"/>
    </row>
    <row r="160" spans="4:22" ht="12.75">
      <c r="D160" s="25"/>
      <c r="H160" s="1"/>
      <c r="I160" t="s">
        <v>30</v>
      </c>
      <c r="M160" s="3"/>
      <c r="O160" s="3"/>
      <c r="P160" s="3"/>
      <c r="Q160" s="3"/>
      <c r="R160" s="3"/>
      <c r="S160" s="3"/>
      <c r="U160" s="3"/>
      <c r="V160" s="3"/>
    </row>
    <row r="161" spans="4:60" ht="12.75">
      <c r="D161" s="25"/>
      <c r="H161" s="1" t="s">
        <v>2</v>
      </c>
      <c r="I161" s="33" t="s">
        <v>3</v>
      </c>
      <c r="M161" s="3">
        <v>0.0022</v>
      </c>
      <c r="N161" s="3">
        <v>0.0024</v>
      </c>
      <c r="O161" s="3">
        <v>0.0026</v>
      </c>
      <c r="P161" s="3">
        <v>0.0021</v>
      </c>
      <c r="Q161" s="3">
        <v>0.0023</v>
      </c>
      <c r="R161" s="3">
        <v>0.0025</v>
      </c>
      <c r="S161" s="3">
        <v>0.002</v>
      </c>
      <c r="T161" s="3">
        <v>0.0021</v>
      </c>
      <c r="U161" s="3">
        <v>0.0022</v>
      </c>
      <c r="V161" s="3">
        <v>0.0019</v>
      </c>
      <c r="W161" s="3">
        <v>0.0022</v>
      </c>
      <c r="X161" s="3">
        <v>0.0022</v>
      </c>
      <c r="Y161" s="3">
        <v>0.0021</v>
      </c>
      <c r="Z161" s="3">
        <v>0.002</v>
      </c>
      <c r="AA161" s="3"/>
      <c r="AB161" s="3">
        <v>0.0021</v>
      </c>
      <c r="AC161" s="3">
        <v>0.002</v>
      </c>
      <c r="AD161" s="3"/>
      <c r="AE161" s="3">
        <v>0.0021</v>
      </c>
      <c r="AF161" s="31">
        <v>0.002</v>
      </c>
      <c r="AG161" s="3"/>
      <c r="AH161" s="3">
        <v>0.0021</v>
      </c>
      <c r="AI161" s="3"/>
      <c r="AJ161" s="3"/>
      <c r="AK161" s="3">
        <v>0.0022</v>
      </c>
      <c r="AL161" s="3"/>
      <c r="AM161" s="3"/>
      <c r="AN161" s="3">
        <v>0.0022</v>
      </c>
      <c r="AO161" s="3"/>
      <c r="AP161" s="3"/>
      <c r="AQ161" s="3"/>
      <c r="AR161" s="3"/>
      <c r="AS161" s="3"/>
      <c r="AT161" s="3"/>
      <c r="AU161" s="3"/>
      <c r="AV161" s="3"/>
      <c r="AW161" s="3"/>
      <c r="AX161" s="3"/>
      <c r="AY161" s="3"/>
      <c r="AZ161" s="3"/>
      <c r="BA161" s="3"/>
      <c r="BB161" s="3"/>
      <c r="BC161" s="3"/>
      <c r="BD161" s="3"/>
      <c r="BE161" s="3"/>
      <c r="BF161" s="3"/>
      <c r="BG161" s="3"/>
      <c r="BH161" s="3"/>
    </row>
    <row r="162" spans="4:22" ht="12.75">
      <c r="D162" s="25"/>
      <c r="H162" s="1"/>
      <c r="I162" t="s">
        <v>5</v>
      </c>
      <c r="M162" s="3"/>
      <c r="O162" s="3"/>
      <c r="P162" s="3"/>
      <c r="Q162" s="3"/>
      <c r="R162" s="3"/>
      <c r="S162" s="3"/>
      <c r="U162" s="3"/>
      <c r="V162" s="3"/>
    </row>
    <row r="163" spans="4:256" ht="12.75">
      <c r="D163" s="25"/>
      <c r="H163" s="1"/>
      <c r="I163" s="32" t="s">
        <v>6</v>
      </c>
      <c r="M163" s="31">
        <v>0.001</v>
      </c>
      <c r="N163" s="31">
        <v>0.001</v>
      </c>
      <c r="O163" s="31">
        <v>0.001</v>
      </c>
      <c r="P163" s="31">
        <v>0.001</v>
      </c>
      <c r="Q163" s="31">
        <v>0.001</v>
      </c>
      <c r="R163" s="31">
        <v>0.001</v>
      </c>
      <c r="S163" s="31">
        <v>0.001</v>
      </c>
      <c r="T163" s="31">
        <v>0.001</v>
      </c>
      <c r="U163" s="31">
        <v>0.001</v>
      </c>
      <c r="V163" s="31">
        <v>0.001</v>
      </c>
      <c r="W163" s="31">
        <v>0.001</v>
      </c>
      <c r="X163" s="31">
        <v>0.001</v>
      </c>
      <c r="Y163" s="31">
        <v>0.001</v>
      </c>
      <c r="Z163" s="31">
        <v>0.001</v>
      </c>
      <c r="AA163" s="31">
        <v>0.001</v>
      </c>
      <c r="AB163" s="31">
        <v>0.001</v>
      </c>
      <c r="AC163" s="31">
        <v>0.001</v>
      </c>
      <c r="AD163" s="31">
        <v>0.001</v>
      </c>
      <c r="AE163" s="31">
        <v>0.001</v>
      </c>
      <c r="AF163" s="31">
        <v>0.001</v>
      </c>
      <c r="AG163" s="31">
        <v>0.001</v>
      </c>
      <c r="AH163" s="31">
        <v>0.001</v>
      </c>
      <c r="AI163" s="31">
        <v>0.001</v>
      </c>
      <c r="AJ163" s="31">
        <v>0.001</v>
      </c>
      <c r="AK163" s="31">
        <v>0.001</v>
      </c>
      <c r="AL163" s="31">
        <v>0.001</v>
      </c>
      <c r="AM163" s="31">
        <v>0.001</v>
      </c>
      <c r="AN163" s="31">
        <v>0.001</v>
      </c>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c r="IC163" s="31"/>
      <c r="ID163" s="31"/>
      <c r="IE163" s="31"/>
      <c r="IF163" s="31"/>
      <c r="IG163" s="31"/>
      <c r="IH163" s="31"/>
      <c r="II163" s="31"/>
      <c r="IJ163" s="31"/>
      <c r="IK163" s="31"/>
      <c r="IL163" s="31"/>
      <c r="IM163" s="31"/>
      <c r="IN163" s="31"/>
      <c r="IO163" s="31"/>
      <c r="IP163" s="31"/>
      <c r="IQ163" s="31"/>
      <c r="IR163" s="31"/>
      <c r="IS163" s="31"/>
      <c r="IT163" s="31"/>
      <c r="IU163" s="31"/>
      <c r="IV163" s="31"/>
    </row>
    <row r="164" spans="4:40" ht="12.75">
      <c r="D164" s="25"/>
      <c r="H164" s="1"/>
      <c r="I164" s="33" t="s">
        <v>31</v>
      </c>
      <c r="M164" s="3">
        <v>0.0019</v>
      </c>
      <c r="N164">
        <v>0.0019</v>
      </c>
      <c r="O164" s="3">
        <v>0.002</v>
      </c>
      <c r="P164" s="3">
        <v>0.0019</v>
      </c>
      <c r="Q164">
        <v>0.0019</v>
      </c>
      <c r="R164" s="3">
        <v>0.002</v>
      </c>
      <c r="S164" s="3">
        <v>0.002</v>
      </c>
      <c r="T164" s="31">
        <v>0.0019</v>
      </c>
      <c r="U164" s="3">
        <v>0.0019</v>
      </c>
      <c r="V164" s="3">
        <v>0.002</v>
      </c>
      <c r="W164" s="31">
        <v>0.0019</v>
      </c>
      <c r="X164" s="31">
        <v>0.002</v>
      </c>
      <c r="Y164" s="31">
        <v>0.0021</v>
      </c>
      <c r="Z164" s="31">
        <v>0.0019</v>
      </c>
      <c r="AB164" s="31">
        <v>0.0021</v>
      </c>
      <c r="AC164" s="31">
        <v>0.002</v>
      </c>
      <c r="AE164" s="31">
        <v>0.0021</v>
      </c>
      <c r="AF164" s="31">
        <v>0.002</v>
      </c>
      <c r="AH164" s="31">
        <v>0.0021</v>
      </c>
      <c r="AI164" s="31"/>
      <c r="AK164" s="31">
        <v>0.0022</v>
      </c>
      <c r="AN164">
        <v>0.0022</v>
      </c>
    </row>
    <row r="165" spans="4:256" ht="12.75">
      <c r="D165" s="25"/>
      <c r="H165" s="1"/>
      <c r="I165" s="32" t="s">
        <v>77</v>
      </c>
      <c r="M165" s="3">
        <v>0.0065</v>
      </c>
      <c r="N165" s="3">
        <v>0.0065</v>
      </c>
      <c r="O165" s="3">
        <v>0.0065</v>
      </c>
      <c r="P165" s="3">
        <v>0.0065</v>
      </c>
      <c r="Q165" s="3">
        <v>0.0065</v>
      </c>
      <c r="R165" s="3">
        <v>0.0065</v>
      </c>
      <c r="S165" s="3">
        <v>0.0065</v>
      </c>
      <c r="T165" s="3">
        <v>0.0065</v>
      </c>
      <c r="U165" s="3">
        <v>0.0065</v>
      </c>
      <c r="V165" s="3">
        <v>0.0065</v>
      </c>
      <c r="W165" s="3">
        <v>0.0065</v>
      </c>
      <c r="X165" s="3">
        <v>0.0065</v>
      </c>
      <c r="Y165" s="3">
        <v>0.0065</v>
      </c>
      <c r="Z165" s="3">
        <v>0.0065</v>
      </c>
      <c r="AA165" s="3">
        <v>0.0065</v>
      </c>
      <c r="AB165" s="3">
        <v>0.0065</v>
      </c>
      <c r="AC165" s="3">
        <v>0.0065</v>
      </c>
      <c r="AD165" s="3">
        <v>0.0065</v>
      </c>
      <c r="AE165" s="3">
        <v>0.0065</v>
      </c>
      <c r="AF165" s="3">
        <v>0.0065</v>
      </c>
      <c r="AG165" s="3">
        <v>0.0065</v>
      </c>
      <c r="AH165" s="3">
        <v>0.0065</v>
      </c>
      <c r="AI165" s="3">
        <v>0.0065</v>
      </c>
      <c r="AJ165" s="3">
        <v>0.0065</v>
      </c>
      <c r="AK165" s="3">
        <v>0.0065</v>
      </c>
      <c r="AL165" s="3">
        <v>0.0065</v>
      </c>
      <c r="AM165" s="3">
        <v>0.0065</v>
      </c>
      <c r="AN165" s="3">
        <v>0.0065</v>
      </c>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4:256" ht="12.75">
      <c r="D166" s="25"/>
      <c r="H166" s="1"/>
      <c r="I166" s="32" t="s">
        <v>4</v>
      </c>
      <c r="M166" s="31">
        <v>0.0008</v>
      </c>
      <c r="N166" s="31">
        <v>0.0008</v>
      </c>
      <c r="O166" s="31">
        <v>0.0008</v>
      </c>
      <c r="P166" s="31">
        <v>0.0008</v>
      </c>
      <c r="Q166" s="31">
        <v>0.0008</v>
      </c>
      <c r="R166" s="31">
        <v>0.0008</v>
      </c>
      <c r="S166" s="31">
        <v>0.0008</v>
      </c>
      <c r="T166" s="31">
        <v>0.0008</v>
      </c>
      <c r="U166" s="31">
        <v>0.0008</v>
      </c>
      <c r="V166" s="31">
        <v>0.0008</v>
      </c>
      <c r="W166" s="31">
        <v>0.0008</v>
      </c>
      <c r="X166" s="31">
        <v>0.0008</v>
      </c>
      <c r="Y166" s="31">
        <v>0.0008</v>
      </c>
      <c r="Z166" s="31">
        <v>0.0008</v>
      </c>
      <c r="AA166" s="31">
        <v>0.0008</v>
      </c>
      <c r="AB166" s="31">
        <v>0.0008</v>
      </c>
      <c r="AC166" s="31">
        <v>0.0008</v>
      </c>
      <c r="AD166" s="31">
        <v>0.0008</v>
      </c>
      <c r="AE166" s="31">
        <v>0.0008</v>
      </c>
      <c r="AF166" s="31">
        <v>0.0008</v>
      </c>
      <c r="AG166" s="31">
        <v>0.0008</v>
      </c>
      <c r="AH166" s="31">
        <v>0.0008</v>
      </c>
      <c r="AI166" s="31">
        <v>0.0008</v>
      </c>
      <c r="AJ166" s="31">
        <v>0.0008</v>
      </c>
      <c r="AK166" s="31">
        <v>0.0008</v>
      </c>
      <c r="AL166" s="31">
        <v>0.0008</v>
      </c>
      <c r="AM166" s="31">
        <v>0.0008</v>
      </c>
      <c r="AN166" s="31">
        <v>0.0008</v>
      </c>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c r="HY166" s="31"/>
      <c r="HZ166" s="31"/>
      <c r="IA166" s="31"/>
      <c r="IB166" s="31"/>
      <c r="IC166" s="31"/>
      <c r="ID166" s="31"/>
      <c r="IE166" s="31"/>
      <c r="IF166" s="31"/>
      <c r="IG166" s="31"/>
      <c r="IH166" s="31"/>
      <c r="II166" s="31"/>
      <c r="IJ166" s="31"/>
      <c r="IK166" s="31"/>
      <c r="IL166" s="31"/>
      <c r="IM166" s="31"/>
      <c r="IN166" s="31"/>
      <c r="IO166" s="31"/>
      <c r="IP166" s="31"/>
      <c r="IQ166" s="31"/>
      <c r="IR166" s="31"/>
      <c r="IS166" s="31"/>
      <c r="IT166" s="31"/>
      <c r="IU166" s="31"/>
      <c r="IV166" s="31"/>
    </row>
    <row r="167" spans="4:256" ht="12.75">
      <c r="D167" s="25"/>
      <c r="H167" s="1"/>
      <c r="I167" s="32" t="s">
        <v>32</v>
      </c>
      <c r="M167" s="31">
        <v>0.001</v>
      </c>
      <c r="N167" s="31">
        <v>0.001</v>
      </c>
      <c r="O167" s="31">
        <v>0.001</v>
      </c>
      <c r="P167" s="31">
        <v>0.001</v>
      </c>
      <c r="Q167" s="31">
        <v>0.001</v>
      </c>
      <c r="R167" s="31">
        <v>0.001</v>
      </c>
      <c r="S167" s="31">
        <v>0.001</v>
      </c>
      <c r="T167" s="31">
        <v>0.001</v>
      </c>
      <c r="U167" s="31">
        <v>0.001</v>
      </c>
      <c r="V167" s="31">
        <v>0.001</v>
      </c>
      <c r="W167" s="31">
        <v>0.001</v>
      </c>
      <c r="X167" s="31">
        <v>0.001</v>
      </c>
      <c r="Y167" s="31">
        <v>0.001</v>
      </c>
      <c r="Z167" s="31">
        <v>0.001</v>
      </c>
      <c r="AA167" s="31">
        <v>0.001</v>
      </c>
      <c r="AB167" s="31">
        <v>0.001</v>
      </c>
      <c r="AC167" s="31">
        <v>0.001</v>
      </c>
      <c r="AD167" s="31">
        <v>0.001</v>
      </c>
      <c r="AE167" s="31">
        <v>0.001</v>
      </c>
      <c r="AF167" s="31">
        <v>0.001</v>
      </c>
      <c r="AG167" s="31">
        <v>0.001</v>
      </c>
      <c r="AH167" s="31">
        <v>0.001</v>
      </c>
      <c r="AI167" s="31">
        <v>0.001</v>
      </c>
      <c r="AJ167" s="31">
        <v>0.001</v>
      </c>
      <c r="AK167" s="31">
        <v>0.001</v>
      </c>
      <c r="AL167" s="31">
        <v>0.001</v>
      </c>
      <c r="AM167" s="31">
        <v>0.001</v>
      </c>
      <c r="AN167" s="31">
        <v>0.001</v>
      </c>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c r="HY167" s="31"/>
      <c r="HZ167" s="31"/>
      <c r="IA167" s="31"/>
      <c r="IB167" s="31"/>
      <c r="IC167" s="31"/>
      <c r="ID167" s="31"/>
      <c r="IE167" s="31"/>
      <c r="IF167" s="31"/>
      <c r="IG167" s="31"/>
      <c r="IH167" s="31"/>
      <c r="II167" s="31"/>
      <c r="IJ167" s="31"/>
      <c r="IK167" s="31"/>
      <c r="IL167" s="31"/>
      <c r="IM167" s="31"/>
      <c r="IN167" s="31"/>
      <c r="IO167" s="31"/>
      <c r="IP167" s="31"/>
      <c r="IQ167" s="31"/>
      <c r="IR167" s="31"/>
      <c r="IS167" s="31"/>
      <c r="IT167" s="31"/>
      <c r="IU167" s="31"/>
      <c r="IV167" s="31"/>
    </row>
    <row r="168" spans="4:40" ht="12.75">
      <c r="D168" s="25"/>
      <c r="H168" s="1"/>
      <c r="I168" s="32" t="s">
        <v>33</v>
      </c>
      <c r="M168">
        <v>0.1</v>
      </c>
      <c r="N168">
        <v>0.1</v>
      </c>
      <c r="O168">
        <v>0.1</v>
      </c>
      <c r="P168">
        <v>0.1</v>
      </c>
      <c r="Q168">
        <v>0.1</v>
      </c>
      <c r="R168">
        <v>0.1</v>
      </c>
      <c r="S168">
        <v>0.1</v>
      </c>
      <c r="T168">
        <v>0.1</v>
      </c>
      <c r="U168">
        <v>0.1</v>
      </c>
      <c r="V168">
        <v>0.1</v>
      </c>
      <c r="W168">
        <v>0.1</v>
      </c>
      <c r="X168">
        <v>0.1</v>
      </c>
      <c r="Y168">
        <v>0.1</v>
      </c>
      <c r="Z168">
        <v>0.1</v>
      </c>
      <c r="AA168">
        <v>0.1</v>
      </c>
      <c r="AB168">
        <v>0.1</v>
      </c>
      <c r="AC168">
        <v>0.1</v>
      </c>
      <c r="AD168">
        <v>0.1</v>
      </c>
      <c r="AE168">
        <v>0.1</v>
      </c>
      <c r="AF168">
        <v>0.1</v>
      </c>
      <c r="AG168">
        <v>0.1</v>
      </c>
      <c r="AH168">
        <v>0.1</v>
      </c>
      <c r="AI168">
        <v>0.1</v>
      </c>
      <c r="AJ168">
        <v>0.1</v>
      </c>
      <c r="AK168">
        <v>0.1</v>
      </c>
      <c r="AL168">
        <v>0.1</v>
      </c>
      <c r="AM168">
        <v>0.1</v>
      </c>
      <c r="AN168">
        <v>0.1</v>
      </c>
    </row>
    <row r="169" spans="4:40" ht="12.75">
      <c r="D169" s="25"/>
      <c r="H169" s="1"/>
      <c r="I169" s="32" t="s">
        <v>34</v>
      </c>
      <c r="M169">
        <v>8</v>
      </c>
      <c r="N169">
        <v>8</v>
      </c>
      <c r="O169">
        <v>8</v>
      </c>
      <c r="P169">
        <v>8</v>
      </c>
      <c r="Q169">
        <v>8</v>
      </c>
      <c r="R169">
        <v>8</v>
      </c>
      <c r="S169">
        <v>8</v>
      </c>
      <c r="T169">
        <v>8</v>
      </c>
      <c r="U169">
        <v>8</v>
      </c>
      <c r="V169">
        <v>8</v>
      </c>
      <c r="W169">
        <v>8</v>
      </c>
      <c r="X169">
        <v>8</v>
      </c>
      <c r="Y169">
        <v>8</v>
      </c>
      <c r="Z169">
        <v>8</v>
      </c>
      <c r="AA169">
        <v>8</v>
      </c>
      <c r="AB169">
        <v>8</v>
      </c>
      <c r="AC169">
        <v>8</v>
      </c>
      <c r="AD169">
        <v>8</v>
      </c>
      <c r="AE169">
        <v>8</v>
      </c>
      <c r="AF169">
        <v>8</v>
      </c>
      <c r="AG169">
        <v>8</v>
      </c>
      <c r="AH169">
        <v>8</v>
      </c>
      <c r="AI169">
        <v>8</v>
      </c>
      <c r="AJ169">
        <v>8</v>
      </c>
      <c r="AK169">
        <v>8</v>
      </c>
      <c r="AL169">
        <v>8</v>
      </c>
      <c r="AM169">
        <v>8</v>
      </c>
      <c r="AN169">
        <v>8</v>
      </c>
    </row>
    <row r="170" spans="4:40" ht="12.75">
      <c r="D170" s="25"/>
      <c r="H170" s="1"/>
      <c r="I170" s="32" t="s">
        <v>35</v>
      </c>
      <c r="M170">
        <v>0.5</v>
      </c>
      <c r="N170">
        <v>0.5</v>
      </c>
      <c r="O170">
        <v>0.5</v>
      </c>
      <c r="P170">
        <v>0.5</v>
      </c>
      <c r="Q170">
        <v>0.5</v>
      </c>
      <c r="R170">
        <v>0.5</v>
      </c>
      <c r="S170">
        <v>0.5</v>
      </c>
      <c r="T170">
        <v>0.5</v>
      </c>
      <c r="U170">
        <v>0.5</v>
      </c>
      <c r="V170">
        <v>0.5</v>
      </c>
      <c r="W170">
        <v>0.5</v>
      </c>
      <c r="X170">
        <v>0.5</v>
      </c>
      <c r="Y170">
        <v>0.5</v>
      </c>
      <c r="Z170">
        <v>0.5</v>
      </c>
      <c r="AA170">
        <v>0.5</v>
      </c>
      <c r="AB170">
        <v>0.5</v>
      </c>
      <c r="AC170">
        <v>0.5</v>
      </c>
      <c r="AD170">
        <v>0.5</v>
      </c>
      <c r="AE170">
        <v>0.5</v>
      </c>
      <c r="AF170">
        <v>0.5</v>
      </c>
      <c r="AG170">
        <v>0.5</v>
      </c>
      <c r="AH170">
        <v>0.5</v>
      </c>
      <c r="AI170">
        <v>0.5</v>
      </c>
      <c r="AJ170">
        <v>0.5</v>
      </c>
      <c r="AK170">
        <v>0.5</v>
      </c>
      <c r="AL170">
        <v>0.5</v>
      </c>
      <c r="AM170">
        <v>0.5</v>
      </c>
      <c r="AN170">
        <v>0.5</v>
      </c>
    </row>
    <row r="171" spans="4:40" ht="12.75">
      <c r="D171" s="25"/>
      <c r="H171" s="1"/>
      <c r="I171" s="32" t="s">
        <v>36</v>
      </c>
      <c r="M171">
        <v>50</v>
      </c>
      <c r="N171">
        <v>50</v>
      </c>
      <c r="O171">
        <v>50</v>
      </c>
      <c r="P171">
        <v>50</v>
      </c>
      <c r="Q171">
        <v>50</v>
      </c>
      <c r="R171">
        <v>50</v>
      </c>
      <c r="S171">
        <v>50</v>
      </c>
      <c r="T171">
        <v>50</v>
      </c>
      <c r="U171">
        <v>50</v>
      </c>
      <c r="V171">
        <v>50</v>
      </c>
      <c r="W171">
        <v>50</v>
      </c>
      <c r="X171">
        <v>50</v>
      </c>
      <c r="Y171">
        <v>50</v>
      </c>
      <c r="Z171">
        <v>50</v>
      </c>
      <c r="AA171">
        <v>50</v>
      </c>
      <c r="AB171">
        <v>50</v>
      </c>
      <c r="AC171">
        <v>50</v>
      </c>
      <c r="AD171">
        <v>50</v>
      </c>
      <c r="AE171">
        <v>50</v>
      </c>
      <c r="AF171">
        <v>50</v>
      </c>
      <c r="AG171">
        <v>50</v>
      </c>
      <c r="AH171">
        <v>50</v>
      </c>
      <c r="AI171">
        <v>50</v>
      </c>
      <c r="AJ171">
        <v>50</v>
      </c>
      <c r="AK171">
        <v>50</v>
      </c>
      <c r="AL171">
        <v>50</v>
      </c>
      <c r="AM171">
        <v>50</v>
      </c>
      <c r="AN171">
        <v>50</v>
      </c>
    </row>
    <row r="172" spans="4:40" ht="12.75">
      <c r="D172" s="25"/>
      <c r="H172" s="1"/>
      <c r="I172" s="32" t="s">
        <v>37</v>
      </c>
      <c r="M172">
        <v>40</v>
      </c>
      <c r="N172">
        <v>40</v>
      </c>
      <c r="O172">
        <v>40</v>
      </c>
      <c r="P172">
        <v>40</v>
      </c>
      <c r="Q172">
        <v>40</v>
      </c>
      <c r="R172">
        <v>40</v>
      </c>
      <c r="S172">
        <v>40</v>
      </c>
      <c r="T172">
        <v>40</v>
      </c>
      <c r="U172">
        <v>40</v>
      </c>
      <c r="V172">
        <v>40</v>
      </c>
      <c r="W172">
        <v>40</v>
      </c>
      <c r="X172">
        <v>40</v>
      </c>
      <c r="Y172">
        <v>40</v>
      </c>
      <c r="Z172">
        <v>40</v>
      </c>
      <c r="AA172">
        <v>40</v>
      </c>
      <c r="AB172">
        <v>40</v>
      </c>
      <c r="AC172">
        <v>40</v>
      </c>
      <c r="AD172">
        <v>40</v>
      </c>
      <c r="AE172">
        <v>40</v>
      </c>
      <c r="AF172">
        <v>40</v>
      </c>
      <c r="AG172">
        <v>40</v>
      </c>
      <c r="AH172">
        <v>40</v>
      </c>
      <c r="AI172">
        <v>40</v>
      </c>
      <c r="AJ172">
        <v>40</v>
      </c>
      <c r="AK172">
        <v>40</v>
      </c>
      <c r="AL172">
        <v>40</v>
      </c>
      <c r="AM172">
        <v>40</v>
      </c>
      <c r="AN172">
        <v>40</v>
      </c>
    </row>
    <row r="173" spans="4:40" ht="12.75">
      <c r="D173" s="25"/>
      <c r="H173" s="1"/>
      <c r="I173" s="32" t="s">
        <v>38</v>
      </c>
      <c r="M173">
        <v>0.2</v>
      </c>
      <c r="N173">
        <v>0.2</v>
      </c>
      <c r="O173">
        <v>0.2</v>
      </c>
      <c r="P173">
        <v>0.2</v>
      </c>
      <c r="Q173">
        <v>0.2</v>
      </c>
      <c r="R173">
        <v>0.2</v>
      </c>
      <c r="S173">
        <v>0.2</v>
      </c>
      <c r="T173">
        <v>0.2</v>
      </c>
      <c r="U173">
        <v>0.2</v>
      </c>
      <c r="V173">
        <v>0.2</v>
      </c>
      <c r="W173">
        <v>0.2</v>
      </c>
      <c r="X173">
        <v>0.2</v>
      </c>
      <c r="Y173">
        <v>0.2</v>
      </c>
      <c r="Z173">
        <v>0.2</v>
      </c>
      <c r="AA173">
        <v>0.2</v>
      </c>
      <c r="AB173">
        <v>0.2</v>
      </c>
      <c r="AC173">
        <v>0.2</v>
      </c>
      <c r="AD173">
        <v>0.2</v>
      </c>
      <c r="AE173">
        <v>0.2</v>
      </c>
      <c r="AF173">
        <v>0.2</v>
      </c>
      <c r="AG173">
        <v>0.2</v>
      </c>
      <c r="AH173">
        <v>0.2</v>
      </c>
      <c r="AI173">
        <v>0.2</v>
      </c>
      <c r="AJ173">
        <v>0.2</v>
      </c>
      <c r="AK173">
        <v>0.2</v>
      </c>
      <c r="AL173">
        <v>0.2</v>
      </c>
      <c r="AM173">
        <v>0.2</v>
      </c>
      <c r="AN173">
        <v>0.2</v>
      </c>
    </row>
    <row r="174" spans="4:40" ht="12.75">
      <c r="D174" s="25"/>
      <c r="H174" s="1"/>
      <c r="I174" s="32" t="s">
        <v>39</v>
      </c>
      <c r="M174">
        <v>30</v>
      </c>
      <c r="N174">
        <v>30</v>
      </c>
      <c r="O174">
        <v>30</v>
      </c>
      <c r="P174">
        <v>30</v>
      </c>
      <c r="Q174">
        <v>30</v>
      </c>
      <c r="R174">
        <v>30</v>
      </c>
      <c r="S174">
        <v>30</v>
      </c>
      <c r="T174">
        <v>30</v>
      </c>
      <c r="U174">
        <v>30</v>
      </c>
      <c r="V174">
        <v>30</v>
      </c>
      <c r="W174">
        <v>30</v>
      </c>
      <c r="X174">
        <v>30</v>
      </c>
      <c r="Y174">
        <v>30</v>
      </c>
      <c r="Z174">
        <v>30</v>
      </c>
      <c r="AA174">
        <v>30</v>
      </c>
      <c r="AB174">
        <v>30</v>
      </c>
      <c r="AC174">
        <v>30</v>
      </c>
      <c r="AD174">
        <v>30</v>
      </c>
      <c r="AE174">
        <v>30</v>
      </c>
      <c r="AF174">
        <v>30</v>
      </c>
      <c r="AG174">
        <v>30</v>
      </c>
      <c r="AH174">
        <v>30</v>
      </c>
      <c r="AI174">
        <v>30</v>
      </c>
      <c r="AJ174">
        <v>30</v>
      </c>
      <c r="AK174">
        <v>30</v>
      </c>
      <c r="AL174">
        <v>30</v>
      </c>
      <c r="AM174">
        <v>30</v>
      </c>
      <c r="AN174">
        <v>30</v>
      </c>
    </row>
    <row r="175" spans="4:40" ht="12.75">
      <c r="D175" s="25"/>
      <c r="H175" s="1" t="s">
        <v>7</v>
      </c>
      <c r="I175" t="s">
        <v>40</v>
      </c>
      <c r="M175">
        <v>3900</v>
      </c>
      <c r="N175">
        <v>3900</v>
      </c>
      <c r="O175">
        <v>3900</v>
      </c>
      <c r="P175">
        <v>3900</v>
      </c>
      <c r="Q175">
        <v>3900</v>
      </c>
      <c r="R175">
        <v>3900</v>
      </c>
      <c r="S175">
        <v>3900</v>
      </c>
      <c r="T175">
        <v>3900</v>
      </c>
      <c r="U175">
        <v>3900</v>
      </c>
      <c r="V175">
        <v>3900</v>
      </c>
      <c r="W175">
        <v>3900</v>
      </c>
      <c r="X175">
        <v>3900</v>
      </c>
      <c r="Y175">
        <v>3900</v>
      </c>
      <c r="Z175">
        <v>3900</v>
      </c>
      <c r="AB175">
        <v>3900</v>
      </c>
      <c r="AC175">
        <v>3900</v>
      </c>
      <c r="AE175">
        <v>3900</v>
      </c>
      <c r="AF175">
        <v>3900</v>
      </c>
      <c r="AH175">
        <v>3900</v>
      </c>
      <c r="AK175">
        <v>3900</v>
      </c>
      <c r="AN175">
        <v>3900</v>
      </c>
    </row>
    <row r="176" ht="12.75">
      <c r="M176" s="43"/>
    </row>
    <row r="179" spans="13:256" ht="12.75">
      <c r="M179" s="44"/>
      <c r="N179" s="44"/>
      <c r="O179" s="44"/>
      <c r="P179" s="44"/>
      <c r="Q179" s="44"/>
      <c r="R179" s="44"/>
      <c r="S179" s="44"/>
      <c r="T179" s="45"/>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5"/>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c r="IQ179" s="44"/>
      <c r="IR179" s="44"/>
      <c r="IS179" s="44"/>
      <c r="IT179" s="44"/>
      <c r="IU179" s="44"/>
      <c r="IV179" s="44"/>
    </row>
    <row r="180" spans="13:256" ht="12.75">
      <c r="M180" s="45"/>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c r="IR180" s="44"/>
      <c r="IS180" s="44"/>
      <c r="IT180" s="44"/>
      <c r="IU180" s="44"/>
      <c r="IV180" s="44"/>
    </row>
    <row r="181" spans="13:256" ht="12.75">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c r="IR181" s="44"/>
      <c r="IS181" s="44"/>
      <c r="IT181" s="44"/>
      <c r="IU181" s="44"/>
      <c r="IV181" s="44"/>
    </row>
    <row r="182" spans="13:256" ht="12.75">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c r="IR182" s="44"/>
      <c r="IS182" s="44"/>
      <c r="IT182" s="44"/>
      <c r="IU182" s="44"/>
      <c r="IV182" s="44"/>
    </row>
    <row r="183" spans="13:256" ht="12.75">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c r="IR183" s="44"/>
      <c r="IS183" s="44"/>
      <c r="IT183" s="44"/>
      <c r="IU183" s="44"/>
      <c r="IV183" s="44"/>
    </row>
    <row r="184" spans="13:256" ht="12.75">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c r="IR184" s="44"/>
      <c r="IS184" s="44"/>
      <c r="IT184" s="44"/>
      <c r="IU184" s="44"/>
      <c r="IV184" s="44"/>
    </row>
    <row r="185" spans="13:256" ht="12.75">
      <c r="M185" s="46"/>
      <c r="N185" s="46"/>
      <c r="O185" s="46"/>
      <c r="P185" s="46"/>
      <c r="Q185" s="46"/>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37"/>
      <c r="FH185" s="37"/>
      <c r="FI185" s="37"/>
      <c r="FJ185" s="37"/>
      <c r="FK185" s="37"/>
      <c r="FL185" s="37"/>
      <c r="FM185" s="37"/>
      <c r="FN185" s="37"/>
      <c r="FO185" s="37"/>
      <c r="FP185" s="37"/>
      <c r="FQ185" s="37"/>
      <c r="FR185" s="37"/>
      <c r="FS185" s="37"/>
      <c r="FT185" s="37"/>
      <c r="FU185" s="37"/>
      <c r="FV185" s="37"/>
      <c r="FW185" s="37"/>
      <c r="FX185" s="37"/>
      <c r="FY185" s="37"/>
      <c r="FZ185" s="37"/>
      <c r="GA185" s="37"/>
      <c r="GB185" s="37"/>
      <c r="GC185" s="37"/>
      <c r="GD185" s="37"/>
      <c r="GE185" s="37"/>
      <c r="GF185" s="37"/>
      <c r="GG185" s="37"/>
      <c r="GH185" s="37"/>
      <c r="GI185" s="37"/>
      <c r="GJ185" s="37"/>
      <c r="GK185" s="37"/>
      <c r="GL185" s="37"/>
      <c r="GM185" s="37"/>
      <c r="GN185" s="37"/>
      <c r="GO185" s="37"/>
      <c r="GP185" s="37"/>
      <c r="GQ185" s="37"/>
      <c r="GR185" s="37"/>
      <c r="GS185" s="37"/>
      <c r="GT185" s="37"/>
      <c r="GU185" s="37"/>
      <c r="GV185" s="37"/>
      <c r="GW185" s="37"/>
      <c r="GX185" s="37"/>
      <c r="GY185" s="37"/>
      <c r="GZ185" s="37"/>
      <c r="HA185" s="37"/>
      <c r="HB185" s="37"/>
      <c r="HC185" s="37"/>
      <c r="HD185" s="37"/>
      <c r="HE185" s="37"/>
      <c r="HF185" s="37"/>
      <c r="HG185" s="37"/>
      <c r="HH185" s="37"/>
      <c r="HI185" s="37"/>
      <c r="HJ185" s="37"/>
      <c r="HK185" s="37"/>
      <c r="HL185" s="37"/>
      <c r="HM185" s="37"/>
      <c r="HN185" s="37"/>
      <c r="HO185" s="37"/>
      <c r="HP185" s="37"/>
      <c r="HQ185" s="37"/>
      <c r="HR185" s="37"/>
      <c r="HS185" s="37"/>
      <c r="HT185" s="37"/>
      <c r="HU185" s="37"/>
      <c r="HV185" s="37"/>
      <c r="HW185" s="37"/>
      <c r="HX185" s="37"/>
      <c r="HY185" s="37"/>
      <c r="HZ185" s="37"/>
      <c r="IA185" s="37"/>
      <c r="IB185" s="37"/>
      <c r="IC185" s="37"/>
      <c r="ID185" s="37"/>
      <c r="IE185" s="37"/>
      <c r="IF185" s="37"/>
      <c r="IG185" s="37"/>
      <c r="IH185" s="37"/>
      <c r="II185" s="37"/>
      <c r="IJ185" s="37"/>
      <c r="IK185" s="37"/>
      <c r="IL185" s="37"/>
      <c r="IM185" s="37"/>
      <c r="IN185" s="37"/>
      <c r="IO185" s="37"/>
      <c r="IP185" s="37"/>
      <c r="IQ185" s="37"/>
      <c r="IR185" s="37"/>
      <c r="IS185" s="37"/>
      <c r="IT185" s="37"/>
      <c r="IU185" s="37"/>
      <c r="IV185" s="37"/>
    </row>
    <row r="186" spans="13:256" ht="12.75">
      <c r="M186" s="45"/>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5"/>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4"/>
      <c r="HN186" s="44"/>
      <c r="HO186" s="44"/>
      <c r="HP186" s="44"/>
      <c r="HQ186" s="44"/>
      <c r="HR186" s="44"/>
      <c r="HS186" s="44"/>
      <c r="HT186" s="44"/>
      <c r="HU186" s="44"/>
      <c r="HV186" s="44"/>
      <c r="HW186" s="44"/>
      <c r="HX186" s="44"/>
      <c r="HY186" s="44"/>
      <c r="HZ186" s="44"/>
      <c r="IA186" s="44"/>
      <c r="IB186" s="44"/>
      <c r="IC186" s="44"/>
      <c r="ID186" s="44"/>
      <c r="IE186" s="44"/>
      <c r="IF186" s="44"/>
      <c r="IG186" s="44"/>
      <c r="IH186" s="44"/>
      <c r="II186" s="44"/>
      <c r="IJ186" s="44"/>
      <c r="IK186" s="44"/>
      <c r="IL186" s="44"/>
      <c r="IM186" s="44"/>
      <c r="IN186" s="44"/>
      <c r="IO186" s="44"/>
      <c r="IP186" s="44"/>
      <c r="IQ186" s="44"/>
      <c r="IR186" s="44"/>
      <c r="IS186" s="44"/>
      <c r="IT186" s="44"/>
      <c r="IU186" s="44"/>
      <c r="IV186" s="44"/>
    </row>
    <row r="187" spans="13:256" ht="12.75">
      <c r="M187" s="46"/>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c r="GH187" s="37"/>
      <c r="GI187" s="37"/>
      <c r="GJ187" s="37"/>
      <c r="GK187" s="37"/>
      <c r="GL187" s="37"/>
      <c r="GM187" s="37"/>
      <c r="GN187" s="37"/>
      <c r="GO187" s="37"/>
      <c r="GP187" s="37"/>
      <c r="GQ187" s="37"/>
      <c r="GR187" s="37"/>
      <c r="GS187" s="37"/>
      <c r="GT187" s="37"/>
      <c r="GU187" s="37"/>
      <c r="GV187" s="37"/>
      <c r="GW187" s="37"/>
      <c r="GX187" s="37"/>
      <c r="GY187" s="37"/>
      <c r="GZ187" s="37"/>
      <c r="HA187" s="37"/>
      <c r="HB187" s="37"/>
      <c r="HC187" s="37"/>
      <c r="HD187" s="37"/>
      <c r="HE187" s="37"/>
      <c r="HF187" s="37"/>
      <c r="HG187" s="37"/>
      <c r="HH187" s="37"/>
      <c r="HI187" s="37"/>
      <c r="HJ187" s="37"/>
      <c r="HK187" s="37"/>
      <c r="HL187" s="37"/>
      <c r="HM187" s="37"/>
      <c r="HN187" s="37"/>
      <c r="HO187" s="37"/>
      <c r="HP187" s="37"/>
      <c r="HQ187" s="37"/>
      <c r="HR187" s="37"/>
      <c r="HS187" s="37"/>
      <c r="HT187" s="37"/>
      <c r="HU187" s="37"/>
      <c r="HV187" s="37"/>
      <c r="HW187" s="37"/>
      <c r="HX187" s="37"/>
      <c r="HY187" s="37"/>
      <c r="HZ187" s="37"/>
      <c r="IA187" s="37"/>
      <c r="IB187" s="37"/>
      <c r="IC187" s="37"/>
      <c r="ID187" s="37"/>
      <c r="IE187" s="37"/>
      <c r="IF187" s="37"/>
      <c r="IG187" s="37"/>
      <c r="IH187" s="37"/>
      <c r="II187" s="37"/>
      <c r="IJ187" s="37"/>
      <c r="IK187" s="37"/>
      <c r="IL187" s="37"/>
      <c r="IM187" s="37"/>
      <c r="IN187" s="37"/>
      <c r="IO187" s="37"/>
      <c r="IP187" s="37"/>
      <c r="IQ187" s="37"/>
      <c r="IR187" s="37"/>
      <c r="IS187" s="37"/>
      <c r="IT187" s="37"/>
      <c r="IU187" s="37"/>
      <c r="IV187" s="37"/>
    </row>
    <row r="189" spans="14:21" ht="12.75">
      <c r="N189" s="37"/>
      <c r="O189" s="37"/>
      <c r="P189" s="37"/>
      <c r="Q189" s="37"/>
      <c r="R189" s="37"/>
      <c r="T189" s="37"/>
      <c r="U189" s="37"/>
    </row>
    <row r="190" spans="14:21" ht="12.75">
      <c r="N190" s="37"/>
      <c r="O190" s="37"/>
      <c r="P190" s="37"/>
      <c r="Q190" s="37"/>
      <c r="R190" s="37"/>
      <c r="T190" s="37"/>
      <c r="U190" s="37"/>
    </row>
    <row r="191" spans="15:22" ht="12.75">
      <c r="O191" s="37"/>
      <c r="P191" s="37"/>
      <c r="Q191" s="37"/>
      <c r="R191" s="37"/>
      <c r="S191" s="37"/>
      <c r="U191" s="37"/>
      <c r="V191" s="37"/>
    </row>
    <row r="192" spans="15:22" ht="12.75">
      <c r="O192" s="37"/>
      <c r="P192" s="37"/>
      <c r="Q192" s="37"/>
      <c r="R192" s="37"/>
      <c r="S192" s="37"/>
      <c r="U192" s="37"/>
      <c r="V192" s="37"/>
    </row>
    <row r="193" spans="15:22" ht="12.75">
      <c r="O193" s="37"/>
      <c r="P193" s="37"/>
      <c r="Q193" s="37"/>
      <c r="R193" s="37"/>
      <c r="S193" s="37"/>
      <c r="U193" s="37"/>
      <c r="V193" s="37"/>
    </row>
    <row r="194" spans="15:22" ht="12.75">
      <c r="O194" s="37"/>
      <c r="P194" s="37"/>
      <c r="Q194" s="37"/>
      <c r="R194" s="37"/>
      <c r="S194" s="37"/>
      <c r="U194" s="37"/>
      <c r="V194" s="37"/>
    </row>
    <row r="195" spans="13:22" ht="12.75">
      <c r="M195" s="37"/>
      <c r="O195" s="37"/>
      <c r="P195" s="37"/>
      <c r="Q195" s="37"/>
      <c r="R195" s="37"/>
      <c r="S195" s="37"/>
      <c r="U195" s="37"/>
      <c r="V195" s="37"/>
    </row>
    <row r="196" spans="13:60" ht="12.75">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row>
    <row r="197" spans="13:22" ht="12.75">
      <c r="M197" s="37"/>
      <c r="O197" s="37"/>
      <c r="P197" s="37"/>
      <c r="Q197" s="37"/>
      <c r="R197" s="37"/>
      <c r="S197" s="37"/>
      <c r="U197" s="37"/>
      <c r="V197" s="37"/>
    </row>
    <row r="198" spans="13:256" ht="12.75">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6"/>
      <c r="GM198" s="46"/>
      <c r="GN198" s="46"/>
      <c r="GO198" s="46"/>
      <c r="GP198" s="46"/>
      <c r="GQ198" s="46"/>
      <c r="GR198" s="46"/>
      <c r="GS198" s="46"/>
      <c r="GT198" s="46"/>
      <c r="GU198" s="46"/>
      <c r="GV198" s="46"/>
      <c r="GW198" s="46"/>
      <c r="GX198" s="46"/>
      <c r="GY198" s="46"/>
      <c r="GZ198" s="46"/>
      <c r="HA198" s="46"/>
      <c r="HB198" s="46"/>
      <c r="HC198" s="46"/>
      <c r="HD198" s="46"/>
      <c r="HE198" s="46"/>
      <c r="HF198" s="46"/>
      <c r="HG198" s="46"/>
      <c r="HH198" s="46"/>
      <c r="HI198" s="46"/>
      <c r="HJ198" s="46"/>
      <c r="HK198" s="46"/>
      <c r="HL198" s="46"/>
      <c r="HM198" s="46"/>
      <c r="HN198" s="46"/>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c r="IT198" s="46"/>
      <c r="IU198" s="46"/>
      <c r="IV198" s="46"/>
    </row>
    <row r="199" spans="13:57" ht="12.75">
      <c r="M199" s="37"/>
      <c r="O199" s="37"/>
      <c r="P199" s="37"/>
      <c r="Q199" s="37"/>
      <c r="R199" s="37"/>
      <c r="S199" s="37"/>
      <c r="T199" s="46"/>
      <c r="U199" s="37"/>
      <c r="V199" s="37"/>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row>
    <row r="200" spans="13:256" ht="12.75">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P200" s="37"/>
      <c r="EQ200" s="37"/>
      <c r="ER200" s="37"/>
      <c r="ES200" s="37"/>
      <c r="ET200" s="37"/>
      <c r="EU200" s="37"/>
      <c r="EV200" s="37"/>
      <c r="EW200" s="37"/>
      <c r="EX200" s="37"/>
      <c r="EY200" s="37"/>
      <c r="EZ200" s="37"/>
      <c r="FA200" s="37"/>
      <c r="FB200" s="37"/>
      <c r="FC200" s="37"/>
      <c r="FD200" s="37"/>
      <c r="FE200" s="37"/>
      <c r="FF200" s="37"/>
      <c r="FG200" s="37"/>
      <c r="FH200" s="37"/>
      <c r="FI200" s="37"/>
      <c r="FJ200" s="37"/>
      <c r="FK200" s="37"/>
      <c r="FL200" s="37"/>
      <c r="FM200" s="37"/>
      <c r="FN200" s="37"/>
      <c r="FO200" s="37"/>
      <c r="FP200" s="37"/>
      <c r="FQ200" s="37"/>
      <c r="FR200" s="37"/>
      <c r="FS200" s="37"/>
      <c r="FT200" s="37"/>
      <c r="FU200" s="37"/>
      <c r="FV200" s="37"/>
      <c r="FW200" s="37"/>
      <c r="FX200" s="37"/>
      <c r="FY200" s="37"/>
      <c r="FZ200" s="37"/>
      <c r="GA200" s="37"/>
      <c r="GB200" s="37"/>
      <c r="GC200" s="37"/>
      <c r="GD200" s="37"/>
      <c r="GE200" s="37"/>
      <c r="GF200" s="37"/>
      <c r="GG200" s="37"/>
      <c r="GH200" s="37"/>
      <c r="GI200" s="37"/>
      <c r="GJ200" s="37"/>
      <c r="GK200" s="37"/>
      <c r="GL200" s="37"/>
      <c r="GM200" s="37"/>
      <c r="GN200" s="37"/>
      <c r="GO200" s="37"/>
      <c r="GP200" s="37"/>
      <c r="GQ200" s="37"/>
      <c r="GR200" s="37"/>
      <c r="GS200" s="37"/>
      <c r="GT200" s="37"/>
      <c r="GU200" s="37"/>
      <c r="GV200" s="37"/>
      <c r="GW200" s="37"/>
      <c r="GX200" s="37"/>
      <c r="GY200" s="37"/>
      <c r="GZ200" s="37"/>
      <c r="HA200" s="37"/>
      <c r="HB200" s="37"/>
      <c r="HC200" s="37"/>
      <c r="HD200" s="37"/>
      <c r="HE200" s="37"/>
      <c r="HF200" s="37"/>
      <c r="HG200" s="37"/>
      <c r="HH200" s="37"/>
      <c r="HI200" s="37"/>
      <c r="HJ200" s="37"/>
      <c r="HK200" s="37"/>
      <c r="HL200" s="37"/>
      <c r="HM200" s="37"/>
      <c r="HN200" s="37"/>
      <c r="HO200" s="37"/>
      <c r="HP200" s="37"/>
      <c r="HQ200" s="37"/>
      <c r="HR200" s="37"/>
      <c r="HS200" s="37"/>
      <c r="HT200" s="37"/>
      <c r="HU200" s="37"/>
      <c r="HV200" s="37"/>
      <c r="HW200" s="37"/>
      <c r="HX200" s="37"/>
      <c r="HY200" s="37"/>
      <c r="HZ200" s="37"/>
      <c r="IA200" s="37"/>
      <c r="IB200" s="37"/>
      <c r="IC200" s="37"/>
      <c r="ID200" s="37"/>
      <c r="IE200" s="37"/>
      <c r="IF200" s="37"/>
      <c r="IG200" s="37"/>
      <c r="IH200" s="37"/>
      <c r="II200" s="37"/>
      <c r="IJ200" s="37"/>
      <c r="IK200" s="37"/>
      <c r="IL200" s="37"/>
      <c r="IM200" s="37"/>
      <c r="IN200" s="37"/>
      <c r="IO200" s="37"/>
      <c r="IP200" s="37"/>
      <c r="IQ200" s="37"/>
      <c r="IR200" s="37"/>
      <c r="IS200" s="37"/>
      <c r="IT200" s="37"/>
      <c r="IU200" s="37"/>
      <c r="IV200" s="37"/>
    </row>
    <row r="201" spans="13:256" ht="12.75">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c r="IT201" s="46"/>
      <c r="IU201" s="46"/>
      <c r="IV201" s="46"/>
    </row>
    <row r="202" spans="13:256" ht="12.75">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c r="IT202" s="46"/>
      <c r="IU202" s="46"/>
      <c r="IV202" s="46"/>
    </row>
    <row r="211" ht="12.75">
      <c r="M211" s="43"/>
    </row>
    <row r="214" spans="13:256" ht="12.75">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c r="GZ214" s="44"/>
      <c r="HA214" s="44"/>
      <c r="HB214" s="44"/>
      <c r="HC214" s="44"/>
      <c r="HD214" s="44"/>
      <c r="HE214" s="44"/>
      <c r="HF214" s="44"/>
      <c r="HG214" s="44"/>
      <c r="HH214" s="44"/>
      <c r="HI214" s="44"/>
      <c r="HJ214" s="44"/>
      <c r="HK214" s="44"/>
      <c r="HL214" s="44"/>
      <c r="HM214" s="44"/>
      <c r="HN214" s="44"/>
      <c r="HO214" s="44"/>
      <c r="HP214" s="44"/>
      <c r="HQ214" s="44"/>
      <c r="HR214" s="44"/>
      <c r="HS214" s="44"/>
      <c r="HT214" s="44"/>
      <c r="HU214" s="44"/>
      <c r="HV214" s="44"/>
      <c r="HW214" s="44"/>
      <c r="HX214" s="44"/>
      <c r="HY214" s="44"/>
      <c r="HZ214" s="44"/>
      <c r="IA214" s="44"/>
      <c r="IB214" s="44"/>
      <c r="IC214" s="44"/>
      <c r="ID214" s="44"/>
      <c r="IE214" s="44"/>
      <c r="IF214" s="44"/>
      <c r="IG214" s="44"/>
      <c r="IH214" s="44"/>
      <c r="II214" s="44"/>
      <c r="IJ214" s="44"/>
      <c r="IK214" s="44"/>
      <c r="IL214" s="44"/>
      <c r="IM214" s="44"/>
      <c r="IN214" s="44"/>
      <c r="IO214" s="44"/>
      <c r="IP214" s="44"/>
      <c r="IQ214" s="44"/>
      <c r="IR214" s="44"/>
      <c r="IS214" s="44"/>
      <c r="IT214" s="44"/>
      <c r="IU214" s="44"/>
      <c r="IV214" s="44"/>
    </row>
    <row r="215" spans="13:256" ht="12.75">
      <c r="M215" s="45"/>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c r="HE215" s="44"/>
      <c r="HF215" s="44"/>
      <c r="HG215" s="44"/>
      <c r="HH215" s="44"/>
      <c r="HI215" s="44"/>
      <c r="HJ215" s="44"/>
      <c r="HK215" s="44"/>
      <c r="HL215" s="44"/>
      <c r="HM215" s="44"/>
      <c r="HN215" s="44"/>
      <c r="HO215" s="44"/>
      <c r="HP215" s="44"/>
      <c r="HQ215" s="44"/>
      <c r="HR215" s="44"/>
      <c r="HS215" s="44"/>
      <c r="HT215" s="44"/>
      <c r="HU215" s="44"/>
      <c r="HV215" s="44"/>
      <c r="HW215" s="44"/>
      <c r="HX215" s="44"/>
      <c r="HY215" s="44"/>
      <c r="HZ215" s="44"/>
      <c r="IA215" s="44"/>
      <c r="IB215" s="44"/>
      <c r="IC215" s="44"/>
      <c r="ID215" s="44"/>
      <c r="IE215" s="44"/>
      <c r="IF215" s="44"/>
      <c r="IG215" s="44"/>
      <c r="IH215" s="44"/>
      <c r="II215" s="44"/>
      <c r="IJ215" s="44"/>
      <c r="IK215" s="44"/>
      <c r="IL215" s="44"/>
      <c r="IM215" s="44"/>
      <c r="IN215" s="44"/>
      <c r="IO215" s="44"/>
      <c r="IP215" s="44"/>
      <c r="IQ215" s="44"/>
      <c r="IR215" s="44"/>
      <c r="IS215" s="44"/>
      <c r="IT215" s="44"/>
      <c r="IU215" s="44"/>
      <c r="IV215" s="44"/>
    </row>
    <row r="216" spans="13:256" ht="12.75">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c r="IA216" s="44"/>
      <c r="IB216" s="44"/>
      <c r="IC216" s="44"/>
      <c r="ID216" s="44"/>
      <c r="IE216" s="44"/>
      <c r="IF216" s="44"/>
      <c r="IG216" s="44"/>
      <c r="IH216" s="44"/>
      <c r="II216" s="44"/>
      <c r="IJ216" s="44"/>
      <c r="IK216" s="44"/>
      <c r="IL216" s="44"/>
      <c r="IM216" s="44"/>
      <c r="IN216" s="44"/>
      <c r="IO216" s="44"/>
      <c r="IP216" s="44"/>
      <c r="IQ216" s="44"/>
      <c r="IR216" s="44"/>
      <c r="IS216" s="44"/>
      <c r="IT216" s="44"/>
      <c r="IU216" s="44"/>
      <c r="IV216" s="44"/>
    </row>
    <row r="217" spans="13:256" ht="12.75">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c r="IK217" s="44"/>
      <c r="IL217" s="44"/>
      <c r="IM217" s="44"/>
      <c r="IN217" s="44"/>
      <c r="IO217" s="44"/>
      <c r="IP217" s="44"/>
      <c r="IQ217" s="44"/>
      <c r="IR217" s="44"/>
      <c r="IS217" s="44"/>
      <c r="IT217" s="44"/>
      <c r="IU217" s="44"/>
      <c r="IV217" s="44"/>
    </row>
    <row r="218" spans="13:256" ht="12.75">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c r="GZ218" s="44"/>
      <c r="HA218" s="44"/>
      <c r="HB218" s="44"/>
      <c r="HC218" s="44"/>
      <c r="HD218" s="44"/>
      <c r="HE218" s="44"/>
      <c r="HF218" s="44"/>
      <c r="HG218" s="44"/>
      <c r="HH218" s="44"/>
      <c r="HI218" s="44"/>
      <c r="HJ218" s="44"/>
      <c r="HK218" s="44"/>
      <c r="HL218" s="44"/>
      <c r="HM218" s="44"/>
      <c r="HN218" s="44"/>
      <c r="HO218" s="44"/>
      <c r="HP218" s="44"/>
      <c r="HQ218" s="44"/>
      <c r="HR218" s="44"/>
      <c r="HS218" s="44"/>
      <c r="HT218" s="44"/>
      <c r="HU218" s="44"/>
      <c r="HV218" s="44"/>
      <c r="HW218" s="44"/>
      <c r="HX218" s="44"/>
      <c r="HY218" s="44"/>
      <c r="HZ218" s="44"/>
      <c r="IA218" s="44"/>
      <c r="IB218" s="44"/>
      <c r="IC218" s="44"/>
      <c r="ID218" s="44"/>
      <c r="IE218" s="44"/>
      <c r="IF218" s="44"/>
      <c r="IG218" s="44"/>
      <c r="IH218" s="44"/>
      <c r="II218" s="44"/>
      <c r="IJ218" s="44"/>
      <c r="IK218" s="44"/>
      <c r="IL218" s="44"/>
      <c r="IM218" s="44"/>
      <c r="IN218" s="44"/>
      <c r="IO218" s="44"/>
      <c r="IP218" s="44"/>
      <c r="IQ218" s="44"/>
      <c r="IR218" s="44"/>
      <c r="IS218" s="44"/>
      <c r="IT218" s="44"/>
      <c r="IU218" s="44"/>
      <c r="IV218" s="44"/>
    </row>
    <row r="219" spans="13:256" ht="12.75">
      <c r="M219" s="45"/>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c r="GZ219" s="44"/>
      <c r="HA219" s="44"/>
      <c r="HB219" s="44"/>
      <c r="HC219" s="44"/>
      <c r="HD219" s="44"/>
      <c r="HE219" s="44"/>
      <c r="HF219" s="44"/>
      <c r="HG219" s="44"/>
      <c r="HH219" s="44"/>
      <c r="HI219" s="44"/>
      <c r="HJ219" s="44"/>
      <c r="HK219" s="44"/>
      <c r="HL219" s="44"/>
      <c r="HM219" s="44"/>
      <c r="HN219" s="44"/>
      <c r="HO219" s="44"/>
      <c r="HP219" s="44"/>
      <c r="HQ219" s="44"/>
      <c r="HR219" s="44"/>
      <c r="HS219" s="44"/>
      <c r="HT219" s="44"/>
      <c r="HU219" s="44"/>
      <c r="HV219" s="44"/>
      <c r="HW219" s="44"/>
      <c r="HX219" s="44"/>
      <c r="HY219" s="44"/>
      <c r="HZ219" s="44"/>
      <c r="IA219" s="44"/>
      <c r="IB219" s="44"/>
      <c r="IC219" s="44"/>
      <c r="ID219" s="44"/>
      <c r="IE219" s="44"/>
      <c r="IF219" s="44"/>
      <c r="IG219" s="44"/>
      <c r="IH219" s="44"/>
      <c r="II219" s="44"/>
      <c r="IJ219" s="44"/>
      <c r="IK219" s="44"/>
      <c r="IL219" s="44"/>
      <c r="IM219" s="44"/>
      <c r="IN219" s="44"/>
      <c r="IO219" s="44"/>
      <c r="IP219" s="44"/>
      <c r="IQ219" s="44"/>
      <c r="IR219" s="44"/>
      <c r="IS219" s="44"/>
      <c r="IT219" s="44"/>
      <c r="IU219" s="44"/>
      <c r="IV219" s="44"/>
    </row>
    <row r="220" spans="1:24" s="37" customFormat="1" ht="12.75">
      <c r="A220"/>
      <c r="B220"/>
      <c r="C220"/>
      <c r="D220" s="25"/>
      <c r="E220"/>
      <c r="F220"/>
      <c r="G220"/>
      <c r="H220" s="43"/>
      <c r="I220" s="7"/>
      <c r="J220" s="7"/>
      <c r="K220" s="7"/>
      <c r="L220" s="7"/>
      <c r="M220" s="46"/>
      <c r="P220" s="46"/>
      <c r="Q220" s="46"/>
      <c r="R220" s="46"/>
      <c r="S220" s="46"/>
      <c r="T220" s="46"/>
      <c r="U220" s="46"/>
      <c r="V220" s="46"/>
      <c r="W220" s="46"/>
      <c r="X220" s="46"/>
    </row>
    <row r="221" spans="13:256" ht="12.75">
      <c r="M221" s="45"/>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4"/>
      <c r="HN221" s="44"/>
      <c r="HO221" s="44"/>
      <c r="HP221" s="44"/>
      <c r="HQ221" s="44"/>
      <c r="HR221" s="44"/>
      <c r="HS221" s="44"/>
      <c r="HT221" s="44"/>
      <c r="HU221" s="44"/>
      <c r="HV221" s="44"/>
      <c r="HW221" s="44"/>
      <c r="HX221" s="44"/>
      <c r="HY221" s="44"/>
      <c r="HZ221" s="44"/>
      <c r="IA221" s="44"/>
      <c r="IB221" s="44"/>
      <c r="IC221" s="44"/>
      <c r="ID221" s="44"/>
      <c r="IE221" s="44"/>
      <c r="IF221" s="44"/>
      <c r="IG221" s="44"/>
      <c r="IH221" s="44"/>
      <c r="II221" s="44"/>
      <c r="IJ221" s="44"/>
      <c r="IK221" s="44"/>
      <c r="IL221" s="44"/>
      <c r="IM221" s="44"/>
      <c r="IN221" s="44"/>
      <c r="IO221" s="44"/>
      <c r="IP221" s="44"/>
      <c r="IQ221" s="44"/>
      <c r="IR221" s="44"/>
      <c r="IS221" s="44"/>
      <c r="IT221" s="44"/>
      <c r="IU221" s="44"/>
      <c r="IV221" s="44"/>
    </row>
    <row r="222" spans="13:256" ht="12.75">
      <c r="M222" s="46"/>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c r="DT222" s="37"/>
      <c r="DU222" s="37"/>
      <c r="DV222" s="37"/>
      <c r="DW222" s="37"/>
      <c r="DX222" s="37"/>
      <c r="DY222" s="37"/>
      <c r="DZ222" s="37"/>
      <c r="EA222" s="37"/>
      <c r="EB222" s="37"/>
      <c r="EC222" s="37"/>
      <c r="ED222" s="37"/>
      <c r="EE222" s="37"/>
      <c r="EF222" s="37"/>
      <c r="EG222" s="37"/>
      <c r="EH222" s="37"/>
      <c r="EI222" s="37"/>
      <c r="EJ222" s="37"/>
      <c r="EK222" s="37"/>
      <c r="EL222" s="37"/>
      <c r="EM222" s="37"/>
      <c r="EN222" s="37"/>
      <c r="EO222" s="37"/>
      <c r="EP222" s="37"/>
      <c r="EQ222" s="37"/>
      <c r="ER222" s="37"/>
      <c r="ES222" s="37"/>
      <c r="ET222" s="37"/>
      <c r="EU222" s="37"/>
      <c r="EV222" s="37"/>
      <c r="EW222" s="37"/>
      <c r="EX222" s="37"/>
      <c r="EY222" s="37"/>
      <c r="EZ222" s="37"/>
      <c r="FA222" s="37"/>
      <c r="FB222" s="37"/>
      <c r="FC222" s="37"/>
      <c r="FD222" s="37"/>
      <c r="FE222" s="37"/>
      <c r="FF222" s="37"/>
      <c r="FG222" s="37"/>
      <c r="FH222" s="37"/>
      <c r="FI222" s="37"/>
      <c r="FJ222" s="37"/>
      <c r="FK222" s="37"/>
      <c r="FL222" s="37"/>
      <c r="FM222" s="37"/>
      <c r="FN222" s="37"/>
      <c r="FO222" s="37"/>
      <c r="FP222" s="37"/>
      <c r="FQ222" s="37"/>
      <c r="FR222" s="37"/>
      <c r="FS222" s="37"/>
      <c r="FT222" s="37"/>
      <c r="FU222" s="37"/>
      <c r="FV222" s="37"/>
      <c r="FW222" s="37"/>
      <c r="FX222" s="37"/>
      <c r="FY222" s="37"/>
      <c r="FZ222" s="37"/>
      <c r="GA222" s="37"/>
      <c r="GB222" s="37"/>
      <c r="GC222" s="37"/>
      <c r="GD222" s="37"/>
      <c r="GE222" s="37"/>
      <c r="GF222" s="37"/>
      <c r="GG222" s="37"/>
      <c r="GH222" s="37"/>
      <c r="GI222" s="37"/>
      <c r="GJ222" s="37"/>
      <c r="GK222" s="37"/>
      <c r="GL222" s="37"/>
      <c r="GM222" s="37"/>
      <c r="GN222" s="37"/>
      <c r="GO222" s="37"/>
      <c r="GP222" s="37"/>
      <c r="GQ222" s="37"/>
      <c r="GR222" s="37"/>
      <c r="GS222" s="37"/>
      <c r="GT222" s="37"/>
      <c r="GU222" s="37"/>
      <c r="GV222" s="37"/>
      <c r="GW222" s="37"/>
      <c r="GX222" s="37"/>
      <c r="GY222" s="37"/>
      <c r="GZ222" s="37"/>
      <c r="HA222" s="37"/>
      <c r="HB222" s="37"/>
      <c r="HC222" s="37"/>
      <c r="HD222" s="37"/>
      <c r="HE222" s="37"/>
      <c r="HF222" s="37"/>
      <c r="HG222" s="37"/>
      <c r="HH222" s="37"/>
      <c r="HI222" s="37"/>
      <c r="HJ222" s="37"/>
      <c r="HK222" s="37"/>
      <c r="HL222" s="37"/>
      <c r="HM222" s="37"/>
      <c r="HN222" s="37"/>
      <c r="HO222" s="37"/>
      <c r="HP222" s="37"/>
      <c r="HQ222" s="37"/>
      <c r="HR222" s="37"/>
      <c r="HS222" s="37"/>
      <c r="HT222" s="37"/>
      <c r="HU222" s="37"/>
      <c r="HV222" s="37"/>
      <c r="HW222" s="37"/>
      <c r="HX222" s="37"/>
      <c r="HY222" s="37"/>
      <c r="HZ222" s="37"/>
      <c r="IA222" s="37"/>
      <c r="IB222" s="37"/>
      <c r="IC222" s="37"/>
      <c r="ID222" s="37"/>
      <c r="IE222" s="37"/>
      <c r="IF222" s="37"/>
      <c r="IG222" s="37"/>
      <c r="IH222" s="37"/>
      <c r="II222" s="37"/>
      <c r="IJ222" s="37"/>
      <c r="IK222" s="37"/>
      <c r="IL222" s="37"/>
      <c r="IM222" s="37"/>
      <c r="IN222" s="37"/>
      <c r="IO222" s="37"/>
      <c r="IP222" s="37"/>
      <c r="IQ222" s="37"/>
      <c r="IR222" s="37"/>
      <c r="IS222" s="37"/>
      <c r="IT222" s="37"/>
      <c r="IU222" s="37"/>
      <c r="IV222" s="37"/>
    </row>
    <row r="224" spans="14:21" ht="12.75">
      <c r="N224" s="37"/>
      <c r="O224" s="37"/>
      <c r="P224" s="37"/>
      <c r="Q224" s="37"/>
      <c r="R224" s="37"/>
      <c r="T224" s="37"/>
      <c r="U224" s="37"/>
    </row>
    <row r="225" spans="14:21" ht="12.75">
      <c r="N225" s="37"/>
      <c r="O225" s="37"/>
      <c r="P225" s="37"/>
      <c r="Q225" s="37"/>
      <c r="R225" s="37"/>
      <c r="T225" s="37"/>
      <c r="U225" s="37"/>
    </row>
    <row r="226" spans="15:22" ht="12.75">
      <c r="O226" s="37"/>
      <c r="P226" s="37"/>
      <c r="Q226" s="37"/>
      <c r="R226" s="37"/>
      <c r="S226" s="37"/>
      <c r="U226" s="37"/>
      <c r="V226" s="37"/>
    </row>
    <row r="227" spans="15:22" ht="12.75">
      <c r="O227" s="37"/>
      <c r="P227" s="37"/>
      <c r="Q227" s="37"/>
      <c r="R227" s="37"/>
      <c r="S227" s="37"/>
      <c r="U227" s="37"/>
      <c r="V227" s="37"/>
    </row>
    <row r="228" spans="15:22" ht="12.75">
      <c r="O228" s="37"/>
      <c r="P228" s="37"/>
      <c r="Q228" s="37"/>
      <c r="R228" s="37"/>
      <c r="S228" s="37"/>
      <c r="U228" s="37"/>
      <c r="V228" s="37"/>
    </row>
    <row r="229" spans="15:22" ht="12.75">
      <c r="O229" s="37"/>
      <c r="P229" s="37"/>
      <c r="Q229" s="37"/>
      <c r="R229" s="37"/>
      <c r="S229" s="37"/>
      <c r="U229" s="37"/>
      <c r="V229" s="37"/>
    </row>
    <row r="230" spans="13:22" ht="12.75">
      <c r="M230" s="37"/>
      <c r="O230" s="37"/>
      <c r="P230" s="37"/>
      <c r="Q230" s="37"/>
      <c r="R230" s="37"/>
      <c r="S230" s="37"/>
      <c r="U230" s="37"/>
      <c r="V230" s="37"/>
    </row>
    <row r="231" spans="13:60" ht="12.75">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row>
    <row r="232" spans="13:22" ht="12.75">
      <c r="M232" s="37"/>
      <c r="O232" s="37"/>
      <c r="P232" s="37"/>
      <c r="Q232" s="37"/>
      <c r="R232" s="37"/>
      <c r="S232" s="37"/>
      <c r="U232" s="37"/>
      <c r="V232" s="37"/>
    </row>
    <row r="233" spans="13:256" ht="12.75">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6"/>
      <c r="GM233" s="46"/>
      <c r="GN233" s="46"/>
      <c r="GO233" s="46"/>
      <c r="GP233" s="46"/>
      <c r="GQ233" s="46"/>
      <c r="GR233" s="46"/>
      <c r="GS233" s="46"/>
      <c r="GT233" s="46"/>
      <c r="GU233" s="46"/>
      <c r="GV233" s="46"/>
      <c r="GW233" s="46"/>
      <c r="GX233" s="46"/>
      <c r="GY233" s="46"/>
      <c r="GZ233" s="46"/>
      <c r="HA233" s="46"/>
      <c r="HB233" s="46"/>
      <c r="HC233" s="46"/>
      <c r="HD233" s="46"/>
      <c r="HE233" s="46"/>
      <c r="HF233" s="46"/>
      <c r="HG233" s="46"/>
      <c r="HH233" s="46"/>
      <c r="HI233" s="46"/>
      <c r="HJ233" s="46"/>
      <c r="HK233" s="46"/>
      <c r="HL233" s="46"/>
      <c r="HM233" s="46"/>
      <c r="HN233" s="46"/>
      <c r="HO233" s="46"/>
      <c r="HP233" s="46"/>
      <c r="HQ233" s="46"/>
      <c r="HR233" s="46"/>
      <c r="HS233" s="46"/>
      <c r="HT233" s="46"/>
      <c r="HU233" s="46"/>
      <c r="HV233" s="46"/>
      <c r="HW233" s="46"/>
      <c r="HX233" s="46"/>
      <c r="HY233" s="46"/>
      <c r="HZ233" s="46"/>
      <c r="IA233" s="46"/>
      <c r="IB233" s="46"/>
      <c r="IC233" s="46"/>
      <c r="ID233" s="46"/>
      <c r="IE233" s="46"/>
      <c r="IF233" s="46"/>
      <c r="IG233" s="46"/>
      <c r="IH233" s="46"/>
      <c r="II233" s="46"/>
      <c r="IJ233" s="46"/>
      <c r="IK233" s="46"/>
      <c r="IL233" s="46"/>
      <c r="IM233" s="46"/>
      <c r="IN233" s="46"/>
      <c r="IO233" s="46"/>
      <c r="IP233" s="46"/>
      <c r="IQ233" s="46"/>
      <c r="IR233" s="46"/>
      <c r="IS233" s="46"/>
      <c r="IT233" s="46"/>
      <c r="IU233" s="46"/>
      <c r="IV233" s="46"/>
    </row>
    <row r="234" spans="13:30" ht="12.75">
      <c r="M234" s="37"/>
      <c r="N234" s="37"/>
      <c r="O234" s="37"/>
      <c r="P234" s="37"/>
      <c r="Q234" s="37"/>
      <c r="R234" s="37"/>
      <c r="S234" s="37"/>
      <c r="T234" s="46"/>
      <c r="U234" s="37"/>
      <c r="V234" s="37"/>
      <c r="W234" s="46"/>
      <c r="X234" s="46"/>
      <c r="Y234" s="46"/>
      <c r="Z234" s="46"/>
      <c r="AA234" s="46"/>
      <c r="AB234" s="46"/>
      <c r="AC234" s="46"/>
      <c r="AD234" s="46"/>
    </row>
    <row r="235" spans="13:256" ht="12.75">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37"/>
      <c r="EJ235" s="37"/>
      <c r="EK235" s="37"/>
      <c r="EL235" s="37"/>
      <c r="EM235" s="37"/>
      <c r="EN235" s="37"/>
      <c r="EO235" s="37"/>
      <c r="EP235" s="37"/>
      <c r="EQ235" s="37"/>
      <c r="ER235" s="37"/>
      <c r="ES235" s="37"/>
      <c r="ET235" s="37"/>
      <c r="EU235" s="37"/>
      <c r="EV235" s="37"/>
      <c r="EW235" s="37"/>
      <c r="EX235" s="37"/>
      <c r="EY235" s="37"/>
      <c r="EZ235" s="37"/>
      <c r="FA235" s="37"/>
      <c r="FB235" s="37"/>
      <c r="FC235" s="37"/>
      <c r="FD235" s="37"/>
      <c r="FE235" s="37"/>
      <c r="FF235" s="37"/>
      <c r="FG235" s="37"/>
      <c r="FH235" s="37"/>
      <c r="FI235" s="37"/>
      <c r="FJ235" s="37"/>
      <c r="FK235" s="37"/>
      <c r="FL235" s="37"/>
      <c r="FM235" s="37"/>
      <c r="FN235" s="37"/>
      <c r="FO235" s="37"/>
      <c r="FP235" s="37"/>
      <c r="FQ235" s="37"/>
      <c r="FR235" s="37"/>
      <c r="FS235" s="37"/>
      <c r="FT235" s="37"/>
      <c r="FU235" s="37"/>
      <c r="FV235" s="37"/>
      <c r="FW235" s="37"/>
      <c r="FX235" s="37"/>
      <c r="FY235" s="37"/>
      <c r="FZ235" s="37"/>
      <c r="GA235" s="37"/>
      <c r="GB235" s="37"/>
      <c r="GC235" s="37"/>
      <c r="GD235" s="37"/>
      <c r="GE235" s="37"/>
      <c r="GF235" s="37"/>
      <c r="GG235" s="37"/>
      <c r="GH235" s="37"/>
      <c r="GI235" s="37"/>
      <c r="GJ235" s="37"/>
      <c r="GK235" s="37"/>
      <c r="GL235" s="37"/>
      <c r="GM235" s="37"/>
      <c r="GN235" s="37"/>
      <c r="GO235" s="37"/>
      <c r="GP235" s="37"/>
      <c r="GQ235" s="37"/>
      <c r="GR235" s="37"/>
      <c r="GS235" s="37"/>
      <c r="GT235" s="37"/>
      <c r="GU235" s="37"/>
      <c r="GV235" s="37"/>
      <c r="GW235" s="37"/>
      <c r="GX235" s="37"/>
      <c r="GY235" s="37"/>
      <c r="GZ235" s="37"/>
      <c r="HA235" s="37"/>
      <c r="HB235" s="37"/>
      <c r="HC235" s="37"/>
      <c r="HD235" s="37"/>
      <c r="HE235" s="37"/>
      <c r="HF235" s="37"/>
      <c r="HG235" s="37"/>
      <c r="HH235" s="37"/>
      <c r="HI235" s="37"/>
      <c r="HJ235" s="37"/>
      <c r="HK235" s="37"/>
      <c r="HL235" s="37"/>
      <c r="HM235" s="37"/>
      <c r="HN235" s="37"/>
      <c r="HO235" s="37"/>
      <c r="HP235" s="37"/>
      <c r="HQ235" s="37"/>
      <c r="HR235" s="37"/>
      <c r="HS235" s="37"/>
      <c r="HT235" s="37"/>
      <c r="HU235" s="37"/>
      <c r="HV235" s="37"/>
      <c r="HW235" s="37"/>
      <c r="HX235" s="37"/>
      <c r="HY235" s="37"/>
      <c r="HZ235" s="37"/>
      <c r="IA235" s="37"/>
      <c r="IB235" s="37"/>
      <c r="IC235" s="37"/>
      <c r="ID235" s="37"/>
      <c r="IE235" s="37"/>
      <c r="IF235" s="37"/>
      <c r="IG235" s="37"/>
      <c r="IH235" s="37"/>
      <c r="II235" s="37"/>
      <c r="IJ235" s="37"/>
      <c r="IK235" s="37"/>
      <c r="IL235" s="37"/>
      <c r="IM235" s="37"/>
      <c r="IN235" s="37"/>
      <c r="IO235" s="37"/>
      <c r="IP235" s="37"/>
      <c r="IQ235" s="37"/>
      <c r="IR235" s="37"/>
      <c r="IS235" s="37"/>
      <c r="IT235" s="37"/>
      <c r="IU235" s="37"/>
      <c r="IV235" s="37"/>
    </row>
    <row r="236" spans="13:256" ht="12.75">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c r="IO236" s="46"/>
      <c r="IP236" s="46"/>
      <c r="IQ236" s="46"/>
      <c r="IR236" s="46"/>
      <c r="IS236" s="46"/>
      <c r="IT236" s="46"/>
      <c r="IU236" s="46"/>
      <c r="IV236" s="46"/>
    </row>
    <row r="237" spans="13:256" ht="12.75">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6"/>
      <c r="ID237" s="46"/>
      <c r="IE237" s="46"/>
      <c r="IF237" s="46"/>
      <c r="IG237" s="46"/>
      <c r="IH237" s="46"/>
      <c r="II237" s="46"/>
      <c r="IJ237" s="46"/>
      <c r="IK237" s="46"/>
      <c r="IL237" s="46"/>
      <c r="IM237" s="46"/>
      <c r="IN237" s="46"/>
      <c r="IO237" s="46"/>
      <c r="IP237" s="46"/>
      <c r="IQ237" s="46"/>
      <c r="IR237" s="46"/>
      <c r="IS237" s="46"/>
      <c r="IT237" s="46"/>
      <c r="IU237" s="46"/>
      <c r="IV237" s="46"/>
    </row>
    <row r="246" ht="12.75">
      <c r="M246" s="43"/>
    </row>
    <row r="249" spans="13:256" ht="12.75">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c r="IK249" s="44"/>
      <c r="IL249" s="44"/>
      <c r="IM249" s="44"/>
      <c r="IN249" s="44"/>
      <c r="IO249" s="44"/>
      <c r="IP249" s="44"/>
      <c r="IQ249" s="44"/>
      <c r="IR249" s="44"/>
      <c r="IS249" s="44"/>
      <c r="IT249" s="44"/>
      <c r="IU249" s="44"/>
      <c r="IV249" s="44"/>
    </row>
    <row r="250" spans="13:256" ht="12.75">
      <c r="M250" s="45"/>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c r="GZ250" s="44"/>
      <c r="HA250" s="44"/>
      <c r="HB250" s="44"/>
      <c r="HC250" s="44"/>
      <c r="HD250" s="44"/>
      <c r="HE250" s="44"/>
      <c r="HF250" s="44"/>
      <c r="HG250" s="44"/>
      <c r="HH250" s="44"/>
      <c r="HI250" s="44"/>
      <c r="HJ250" s="44"/>
      <c r="HK250" s="44"/>
      <c r="HL250" s="44"/>
      <c r="HM250" s="44"/>
      <c r="HN250" s="44"/>
      <c r="HO250" s="44"/>
      <c r="HP250" s="44"/>
      <c r="HQ250" s="44"/>
      <c r="HR250" s="44"/>
      <c r="HS250" s="44"/>
      <c r="HT250" s="44"/>
      <c r="HU250" s="44"/>
      <c r="HV250" s="44"/>
      <c r="HW250" s="44"/>
      <c r="HX250" s="44"/>
      <c r="HY250" s="44"/>
      <c r="HZ250" s="44"/>
      <c r="IA250" s="44"/>
      <c r="IB250" s="44"/>
      <c r="IC250" s="44"/>
      <c r="ID250" s="44"/>
      <c r="IE250" s="44"/>
      <c r="IF250" s="44"/>
      <c r="IG250" s="44"/>
      <c r="IH250" s="44"/>
      <c r="II250" s="44"/>
      <c r="IJ250" s="44"/>
      <c r="IK250" s="44"/>
      <c r="IL250" s="44"/>
      <c r="IM250" s="44"/>
      <c r="IN250" s="44"/>
      <c r="IO250" s="44"/>
      <c r="IP250" s="44"/>
      <c r="IQ250" s="44"/>
      <c r="IR250" s="44"/>
      <c r="IS250" s="44"/>
      <c r="IT250" s="44"/>
      <c r="IU250" s="44"/>
      <c r="IV250" s="44"/>
    </row>
    <row r="251" spans="13:256" ht="12.75">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c r="GZ251" s="44"/>
      <c r="HA251" s="44"/>
      <c r="HB251" s="44"/>
      <c r="HC251" s="44"/>
      <c r="HD251" s="44"/>
      <c r="HE251" s="44"/>
      <c r="HF251" s="44"/>
      <c r="HG251" s="44"/>
      <c r="HH251" s="44"/>
      <c r="HI251" s="44"/>
      <c r="HJ251" s="44"/>
      <c r="HK251" s="44"/>
      <c r="HL251" s="44"/>
      <c r="HM251" s="44"/>
      <c r="HN251" s="44"/>
      <c r="HO251" s="44"/>
      <c r="HP251" s="44"/>
      <c r="HQ251" s="44"/>
      <c r="HR251" s="44"/>
      <c r="HS251" s="44"/>
      <c r="HT251" s="44"/>
      <c r="HU251" s="44"/>
      <c r="HV251" s="44"/>
      <c r="HW251" s="44"/>
      <c r="HX251" s="44"/>
      <c r="HY251" s="44"/>
      <c r="HZ251" s="44"/>
      <c r="IA251" s="44"/>
      <c r="IB251" s="44"/>
      <c r="IC251" s="44"/>
      <c r="ID251" s="44"/>
      <c r="IE251" s="44"/>
      <c r="IF251" s="44"/>
      <c r="IG251" s="44"/>
      <c r="IH251" s="44"/>
      <c r="II251" s="44"/>
      <c r="IJ251" s="44"/>
      <c r="IK251" s="44"/>
      <c r="IL251" s="44"/>
      <c r="IM251" s="44"/>
      <c r="IN251" s="44"/>
      <c r="IO251" s="44"/>
      <c r="IP251" s="44"/>
      <c r="IQ251" s="44"/>
      <c r="IR251" s="44"/>
      <c r="IS251" s="44"/>
      <c r="IT251" s="44"/>
      <c r="IU251" s="44"/>
      <c r="IV251" s="44"/>
    </row>
    <row r="252" spans="13:256" ht="12.75">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c r="GZ252" s="44"/>
      <c r="HA252" s="44"/>
      <c r="HB252" s="44"/>
      <c r="HC252" s="44"/>
      <c r="HD252" s="44"/>
      <c r="HE252" s="44"/>
      <c r="HF252" s="44"/>
      <c r="HG252" s="44"/>
      <c r="HH252" s="44"/>
      <c r="HI252" s="44"/>
      <c r="HJ252" s="44"/>
      <c r="HK252" s="44"/>
      <c r="HL252" s="44"/>
      <c r="HM252" s="44"/>
      <c r="HN252" s="44"/>
      <c r="HO252" s="44"/>
      <c r="HP252" s="44"/>
      <c r="HQ252" s="44"/>
      <c r="HR252" s="44"/>
      <c r="HS252" s="44"/>
      <c r="HT252" s="44"/>
      <c r="HU252" s="44"/>
      <c r="HV252" s="44"/>
      <c r="HW252" s="44"/>
      <c r="HX252" s="44"/>
      <c r="HY252" s="44"/>
      <c r="HZ252" s="44"/>
      <c r="IA252" s="44"/>
      <c r="IB252" s="44"/>
      <c r="IC252" s="44"/>
      <c r="ID252" s="44"/>
      <c r="IE252" s="44"/>
      <c r="IF252" s="44"/>
      <c r="IG252" s="44"/>
      <c r="IH252" s="44"/>
      <c r="II252" s="44"/>
      <c r="IJ252" s="44"/>
      <c r="IK252" s="44"/>
      <c r="IL252" s="44"/>
      <c r="IM252" s="44"/>
      <c r="IN252" s="44"/>
      <c r="IO252" s="44"/>
      <c r="IP252" s="44"/>
      <c r="IQ252" s="44"/>
      <c r="IR252" s="44"/>
      <c r="IS252" s="44"/>
      <c r="IT252" s="44"/>
      <c r="IU252" s="44"/>
      <c r="IV252" s="44"/>
    </row>
    <row r="253" spans="13:256" ht="12.75">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c r="GZ253" s="44"/>
      <c r="HA253" s="44"/>
      <c r="HB253" s="44"/>
      <c r="HC253" s="44"/>
      <c r="HD253" s="44"/>
      <c r="HE253" s="44"/>
      <c r="HF253" s="44"/>
      <c r="HG253" s="44"/>
      <c r="HH253" s="44"/>
      <c r="HI253" s="44"/>
      <c r="HJ253" s="44"/>
      <c r="HK253" s="44"/>
      <c r="HL253" s="44"/>
      <c r="HM253" s="44"/>
      <c r="HN253" s="44"/>
      <c r="HO253" s="44"/>
      <c r="HP253" s="44"/>
      <c r="HQ253" s="44"/>
      <c r="HR253" s="44"/>
      <c r="HS253" s="44"/>
      <c r="HT253" s="44"/>
      <c r="HU253" s="44"/>
      <c r="HV253" s="44"/>
      <c r="HW253" s="44"/>
      <c r="HX253" s="44"/>
      <c r="HY253" s="44"/>
      <c r="HZ253" s="44"/>
      <c r="IA253" s="44"/>
      <c r="IB253" s="44"/>
      <c r="IC253" s="44"/>
      <c r="ID253" s="44"/>
      <c r="IE253" s="44"/>
      <c r="IF253" s="44"/>
      <c r="IG253" s="44"/>
      <c r="IH253" s="44"/>
      <c r="II253" s="44"/>
      <c r="IJ253" s="44"/>
      <c r="IK253" s="44"/>
      <c r="IL253" s="44"/>
      <c r="IM253" s="44"/>
      <c r="IN253" s="44"/>
      <c r="IO253" s="44"/>
      <c r="IP253" s="44"/>
      <c r="IQ253" s="44"/>
      <c r="IR253" s="44"/>
      <c r="IS253" s="44"/>
      <c r="IT253" s="44"/>
      <c r="IU253" s="44"/>
      <c r="IV253" s="44"/>
    </row>
    <row r="254" spans="13:256" ht="12.75">
      <c r="M254" s="45"/>
      <c r="N254" s="45"/>
      <c r="O254" s="45"/>
      <c r="P254" s="45"/>
      <c r="Q254" s="45"/>
      <c r="R254" s="45"/>
      <c r="S254" s="45"/>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c r="IK254" s="44"/>
      <c r="IL254" s="44"/>
      <c r="IM254" s="44"/>
      <c r="IN254" s="44"/>
      <c r="IO254" s="44"/>
      <c r="IP254" s="44"/>
      <c r="IQ254" s="44"/>
      <c r="IR254" s="44"/>
      <c r="IS254" s="44"/>
      <c r="IT254" s="44"/>
      <c r="IU254" s="44"/>
      <c r="IV254" s="44"/>
    </row>
    <row r="255" spans="13:19" ht="12.75">
      <c r="M255" s="46"/>
      <c r="N255" s="46"/>
      <c r="O255" s="46"/>
      <c r="P255" s="46"/>
      <c r="Q255" s="46"/>
      <c r="R255" s="46"/>
      <c r="S255" s="46"/>
    </row>
    <row r="256" spans="13:256" ht="12.75">
      <c r="M256" s="45"/>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c r="GZ256" s="44"/>
      <c r="HA256" s="44"/>
      <c r="HB256" s="44"/>
      <c r="HC256" s="44"/>
      <c r="HD256" s="44"/>
      <c r="HE256" s="44"/>
      <c r="HF256" s="44"/>
      <c r="HG256" s="44"/>
      <c r="HH256" s="44"/>
      <c r="HI256" s="44"/>
      <c r="HJ256" s="44"/>
      <c r="HK256" s="44"/>
      <c r="HL256" s="44"/>
      <c r="HM256" s="44"/>
      <c r="HN256" s="44"/>
      <c r="HO256" s="44"/>
      <c r="HP256" s="44"/>
      <c r="HQ256" s="44"/>
      <c r="HR256" s="44"/>
      <c r="HS256" s="44"/>
      <c r="HT256" s="44"/>
      <c r="HU256" s="44"/>
      <c r="HV256" s="44"/>
      <c r="HW256" s="44"/>
      <c r="HX256" s="44"/>
      <c r="HY256" s="44"/>
      <c r="HZ256" s="44"/>
      <c r="IA256" s="44"/>
      <c r="IB256" s="44"/>
      <c r="IC256" s="44"/>
      <c r="ID256" s="44"/>
      <c r="IE256" s="44"/>
      <c r="IF256" s="44"/>
      <c r="IG256" s="44"/>
      <c r="IH256" s="44"/>
      <c r="II256" s="44"/>
      <c r="IJ256" s="44"/>
      <c r="IK256" s="44"/>
      <c r="IL256" s="44"/>
      <c r="IM256" s="44"/>
      <c r="IN256" s="44"/>
      <c r="IO256" s="44"/>
      <c r="IP256" s="44"/>
      <c r="IQ256" s="44"/>
      <c r="IR256" s="44"/>
      <c r="IS256" s="44"/>
      <c r="IT256" s="44"/>
      <c r="IU256" s="44"/>
      <c r="IV256" s="44"/>
    </row>
    <row r="257" spans="13:256" ht="12.75">
      <c r="M257" s="46"/>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37"/>
      <c r="DW257" s="37"/>
      <c r="DX257" s="37"/>
      <c r="DY257" s="37"/>
      <c r="DZ257" s="37"/>
      <c r="EA257" s="37"/>
      <c r="EB257" s="37"/>
      <c r="EC257" s="37"/>
      <c r="ED257" s="37"/>
      <c r="EE257" s="37"/>
      <c r="EF257" s="37"/>
      <c r="EG257" s="37"/>
      <c r="EH257" s="37"/>
      <c r="EI257" s="37"/>
      <c r="EJ257" s="37"/>
      <c r="EK257" s="37"/>
      <c r="EL257" s="37"/>
      <c r="EM257" s="37"/>
      <c r="EN257" s="37"/>
      <c r="EO257" s="37"/>
      <c r="EP257" s="37"/>
      <c r="EQ257" s="37"/>
      <c r="ER257" s="37"/>
      <c r="ES257" s="37"/>
      <c r="ET257" s="37"/>
      <c r="EU257" s="37"/>
      <c r="EV257" s="37"/>
      <c r="EW257" s="37"/>
      <c r="EX257" s="37"/>
      <c r="EY257" s="37"/>
      <c r="EZ257" s="37"/>
      <c r="FA257" s="37"/>
      <c r="FB257" s="37"/>
      <c r="FC257" s="37"/>
      <c r="FD257" s="37"/>
      <c r="FE257" s="37"/>
      <c r="FF257" s="37"/>
      <c r="FG257" s="37"/>
      <c r="FH257" s="37"/>
      <c r="FI257" s="37"/>
      <c r="FJ257" s="37"/>
      <c r="FK257" s="37"/>
      <c r="FL257" s="37"/>
      <c r="FM257" s="37"/>
      <c r="FN257" s="37"/>
      <c r="FO257" s="37"/>
      <c r="FP257" s="37"/>
      <c r="FQ257" s="37"/>
      <c r="FR257" s="37"/>
      <c r="FS257" s="37"/>
      <c r="FT257" s="37"/>
      <c r="FU257" s="37"/>
      <c r="FV257" s="37"/>
      <c r="FW257" s="37"/>
      <c r="FX257" s="37"/>
      <c r="FY257" s="37"/>
      <c r="FZ257" s="37"/>
      <c r="GA257" s="37"/>
      <c r="GB257" s="37"/>
      <c r="GC257" s="37"/>
      <c r="GD257" s="37"/>
      <c r="GE257" s="37"/>
      <c r="GF257" s="37"/>
      <c r="GG257" s="37"/>
      <c r="GH257" s="37"/>
      <c r="GI257" s="37"/>
      <c r="GJ257" s="37"/>
      <c r="GK257" s="37"/>
      <c r="GL257" s="37"/>
      <c r="GM257" s="37"/>
      <c r="GN257" s="37"/>
      <c r="GO257" s="37"/>
      <c r="GP257" s="37"/>
      <c r="GQ257" s="37"/>
      <c r="GR257" s="37"/>
      <c r="GS257" s="37"/>
      <c r="GT257" s="37"/>
      <c r="GU257" s="37"/>
      <c r="GV257" s="37"/>
      <c r="GW257" s="37"/>
      <c r="GX257" s="37"/>
      <c r="GY257" s="37"/>
      <c r="GZ257" s="37"/>
      <c r="HA257" s="37"/>
      <c r="HB257" s="37"/>
      <c r="HC257" s="37"/>
      <c r="HD257" s="37"/>
      <c r="HE257" s="37"/>
      <c r="HF257" s="37"/>
      <c r="HG257" s="37"/>
      <c r="HH257" s="37"/>
      <c r="HI257" s="37"/>
      <c r="HJ257" s="37"/>
      <c r="HK257" s="37"/>
      <c r="HL257" s="37"/>
      <c r="HM257" s="37"/>
      <c r="HN257" s="37"/>
      <c r="HO257" s="37"/>
      <c r="HP257" s="37"/>
      <c r="HQ257" s="37"/>
      <c r="HR257" s="37"/>
      <c r="HS257" s="37"/>
      <c r="HT257" s="37"/>
      <c r="HU257" s="37"/>
      <c r="HV257" s="37"/>
      <c r="HW257" s="37"/>
      <c r="HX257" s="37"/>
      <c r="HY257" s="37"/>
      <c r="HZ257" s="37"/>
      <c r="IA257" s="37"/>
      <c r="IB257" s="37"/>
      <c r="IC257" s="37"/>
      <c r="ID257" s="37"/>
      <c r="IE257" s="37"/>
      <c r="IF257" s="37"/>
      <c r="IG257" s="37"/>
      <c r="IH257" s="37"/>
      <c r="II257" s="37"/>
      <c r="IJ257" s="37"/>
      <c r="IK257" s="37"/>
      <c r="IL257" s="37"/>
      <c r="IM257" s="37"/>
      <c r="IN257" s="37"/>
      <c r="IO257" s="37"/>
      <c r="IP257" s="37"/>
      <c r="IQ257" s="37"/>
      <c r="IR257" s="37"/>
      <c r="IS257" s="37"/>
      <c r="IT257" s="37"/>
      <c r="IU257" s="37"/>
      <c r="IV257" s="37"/>
    </row>
    <row r="259" spans="14:21" ht="12.75">
      <c r="N259" s="37"/>
      <c r="O259" s="37"/>
      <c r="P259" s="37"/>
      <c r="Q259" s="37"/>
      <c r="R259" s="37"/>
      <c r="T259" s="37"/>
      <c r="U259" s="37"/>
    </row>
    <row r="260" spans="14:21" ht="12.75">
      <c r="N260" s="37"/>
      <c r="O260" s="37"/>
      <c r="P260" s="37"/>
      <c r="Q260" s="37"/>
      <c r="R260" s="37"/>
      <c r="T260" s="37"/>
      <c r="U260" s="37"/>
    </row>
    <row r="261" spans="15:22" ht="12.75">
      <c r="O261" s="37"/>
      <c r="P261" s="37"/>
      <c r="Q261" s="37"/>
      <c r="R261" s="37"/>
      <c r="S261" s="37"/>
      <c r="U261" s="37"/>
      <c r="V261" s="37"/>
    </row>
    <row r="262" spans="15:22" ht="12.75">
      <c r="O262" s="37"/>
      <c r="P262" s="37"/>
      <c r="Q262" s="37"/>
      <c r="R262" s="37"/>
      <c r="S262" s="37"/>
      <c r="U262" s="37"/>
      <c r="V262" s="37"/>
    </row>
    <row r="263" spans="15:22" ht="12.75">
      <c r="O263" s="37"/>
      <c r="P263" s="37"/>
      <c r="Q263" s="37"/>
      <c r="R263" s="37"/>
      <c r="S263" s="37"/>
      <c r="U263" s="37"/>
      <c r="V263" s="37"/>
    </row>
    <row r="264" spans="15:22" ht="12.75">
      <c r="O264" s="37"/>
      <c r="P264" s="37"/>
      <c r="Q264" s="37"/>
      <c r="R264" s="37"/>
      <c r="S264" s="37"/>
      <c r="U264" s="37"/>
      <c r="V264" s="37"/>
    </row>
    <row r="265" spans="13:22" ht="12.75">
      <c r="M265" s="37"/>
      <c r="O265" s="37"/>
      <c r="P265" s="37"/>
      <c r="Q265" s="37"/>
      <c r="R265" s="37"/>
      <c r="S265" s="37"/>
      <c r="U265" s="37"/>
      <c r="V265" s="37"/>
    </row>
    <row r="266" spans="13:60" ht="12.75">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row>
    <row r="267" spans="13:22" ht="12.75">
      <c r="M267" s="37"/>
      <c r="O267" s="37"/>
      <c r="P267" s="37"/>
      <c r="Q267" s="37"/>
      <c r="R267" s="37"/>
      <c r="S267" s="37"/>
      <c r="U267" s="37"/>
      <c r="V267" s="37"/>
    </row>
    <row r="268" spans="13:256" ht="12.75">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c r="FG268" s="46"/>
      <c r="FH268" s="46"/>
      <c r="FI268" s="46"/>
      <c r="FJ268" s="46"/>
      <c r="FK268" s="46"/>
      <c r="FL268" s="46"/>
      <c r="FM268" s="46"/>
      <c r="FN268" s="46"/>
      <c r="FO268" s="46"/>
      <c r="FP268" s="46"/>
      <c r="FQ268" s="46"/>
      <c r="FR268" s="46"/>
      <c r="FS268" s="46"/>
      <c r="FT268" s="46"/>
      <c r="FU268" s="46"/>
      <c r="FV268" s="46"/>
      <c r="FW268" s="46"/>
      <c r="FX268" s="46"/>
      <c r="FY268" s="46"/>
      <c r="FZ268" s="46"/>
      <c r="GA268" s="46"/>
      <c r="GB268" s="46"/>
      <c r="GC268" s="46"/>
      <c r="GD268" s="46"/>
      <c r="GE268" s="46"/>
      <c r="GF268" s="46"/>
      <c r="GG268" s="46"/>
      <c r="GH268" s="46"/>
      <c r="GI268" s="46"/>
      <c r="GJ268" s="46"/>
      <c r="GK268" s="46"/>
      <c r="GL268" s="46"/>
      <c r="GM268" s="46"/>
      <c r="GN268" s="46"/>
      <c r="GO268" s="46"/>
      <c r="GP268" s="46"/>
      <c r="GQ268" s="46"/>
      <c r="GR268" s="46"/>
      <c r="GS268" s="46"/>
      <c r="GT268" s="46"/>
      <c r="GU268" s="46"/>
      <c r="GV268" s="46"/>
      <c r="GW268" s="46"/>
      <c r="GX268" s="46"/>
      <c r="GY268" s="46"/>
      <c r="GZ268" s="46"/>
      <c r="HA268" s="46"/>
      <c r="HB268" s="46"/>
      <c r="HC268" s="46"/>
      <c r="HD268" s="46"/>
      <c r="HE268" s="46"/>
      <c r="HF268" s="46"/>
      <c r="HG268" s="46"/>
      <c r="HH268" s="46"/>
      <c r="HI268" s="46"/>
      <c r="HJ268" s="46"/>
      <c r="HK268" s="46"/>
      <c r="HL268" s="46"/>
      <c r="HM268" s="46"/>
      <c r="HN268" s="46"/>
      <c r="HO268" s="46"/>
      <c r="HP268" s="46"/>
      <c r="HQ268" s="46"/>
      <c r="HR268" s="46"/>
      <c r="HS268" s="46"/>
      <c r="HT268" s="46"/>
      <c r="HU268" s="46"/>
      <c r="HV268" s="46"/>
      <c r="HW268" s="46"/>
      <c r="HX268" s="46"/>
      <c r="HY268" s="46"/>
      <c r="HZ268" s="46"/>
      <c r="IA268" s="46"/>
      <c r="IB268" s="46"/>
      <c r="IC268" s="46"/>
      <c r="ID268" s="46"/>
      <c r="IE268" s="46"/>
      <c r="IF268" s="46"/>
      <c r="IG268" s="46"/>
      <c r="IH268" s="46"/>
      <c r="II268" s="46"/>
      <c r="IJ268" s="46"/>
      <c r="IK268" s="46"/>
      <c r="IL268" s="46"/>
      <c r="IM268" s="46"/>
      <c r="IN268" s="46"/>
      <c r="IO268" s="46"/>
      <c r="IP268" s="46"/>
      <c r="IQ268" s="46"/>
      <c r="IR268" s="46"/>
      <c r="IS268" s="46"/>
      <c r="IT268" s="46"/>
      <c r="IU268" s="46"/>
      <c r="IV268" s="46"/>
    </row>
    <row r="269" spans="13:22" ht="12.75">
      <c r="M269" s="37"/>
      <c r="N269" s="37"/>
      <c r="O269" s="37"/>
      <c r="P269" s="37"/>
      <c r="Q269" s="37"/>
      <c r="R269" s="37"/>
      <c r="S269" s="37"/>
      <c r="U269" s="37"/>
      <c r="V269" s="37"/>
    </row>
    <row r="270" spans="13:256" ht="12.75">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c r="EG270" s="37"/>
      <c r="EH270" s="37"/>
      <c r="EI270" s="37"/>
      <c r="EJ270" s="37"/>
      <c r="EK270" s="37"/>
      <c r="EL270" s="37"/>
      <c r="EM270" s="37"/>
      <c r="EN270" s="37"/>
      <c r="EO270" s="37"/>
      <c r="EP270" s="37"/>
      <c r="EQ270" s="37"/>
      <c r="ER270" s="37"/>
      <c r="ES270" s="37"/>
      <c r="ET270" s="37"/>
      <c r="EU270" s="37"/>
      <c r="EV270" s="37"/>
      <c r="EW270" s="37"/>
      <c r="EX270" s="37"/>
      <c r="EY270" s="37"/>
      <c r="EZ270" s="37"/>
      <c r="FA270" s="37"/>
      <c r="FB270" s="37"/>
      <c r="FC270" s="37"/>
      <c r="FD270" s="37"/>
      <c r="FE270" s="37"/>
      <c r="FF270" s="37"/>
      <c r="FG270" s="37"/>
      <c r="FH270" s="37"/>
      <c r="FI270" s="37"/>
      <c r="FJ270" s="37"/>
      <c r="FK270" s="37"/>
      <c r="FL270" s="37"/>
      <c r="FM270" s="37"/>
      <c r="FN270" s="37"/>
      <c r="FO270" s="37"/>
      <c r="FP270" s="37"/>
      <c r="FQ270" s="37"/>
      <c r="FR270" s="37"/>
      <c r="FS270" s="37"/>
      <c r="FT270" s="37"/>
      <c r="FU270" s="37"/>
      <c r="FV270" s="37"/>
      <c r="FW270" s="37"/>
      <c r="FX270" s="37"/>
      <c r="FY270" s="37"/>
      <c r="FZ270" s="37"/>
      <c r="GA270" s="37"/>
      <c r="GB270" s="37"/>
      <c r="GC270" s="37"/>
      <c r="GD270" s="37"/>
      <c r="GE270" s="37"/>
      <c r="GF270" s="37"/>
      <c r="GG270" s="37"/>
      <c r="GH270" s="37"/>
      <c r="GI270" s="37"/>
      <c r="GJ270" s="37"/>
      <c r="GK270" s="37"/>
      <c r="GL270" s="37"/>
      <c r="GM270" s="37"/>
      <c r="GN270" s="37"/>
      <c r="GO270" s="37"/>
      <c r="GP270" s="37"/>
      <c r="GQ270" s="37"/>
      <c r="GR270" s="37"/>
      <c r="GS270" s="37"/>
      <c r="GT270" s="37"/>
      <c r="GU270" s="37"/>
      <c r="GV270" s="37"/>
      <c r="GW270" s="37"/>
      <c r="GX270" s="37"/>
      <c r="GY270" s="37"/>
      <c r="GZ270" s="37"/>
      <c r="HA270" s="37"/>
      <c r="HB270" s="37"/>
      <c r="HC270" s="37"/>
      <c r="HD270" s="37"/>
      <c r="HE270" s="37"/>
      <c r="HF270" s="37"/>
      <c r="HG270" s="37"/>
      <c r="HH270" s="37"/>
      <c r="HI270" s="37"/>
      <c r="HJ270" s="37"/>
      <c r="HK270" s="37"/>
      <c r="HL270" s="37"/>
      <c r="HM270" s="37"/>
      <c r="HN270" s="37"/>
      <c r="HO270" s="37"/>
      <c r="HP270" s="37"/>
      <c r="HQ270" s="37"/>
      <c r="HR270" s="37"/>
      <c r="HS270" s="37"/>
      <c r="HT270" s="37"/>
      <c r="HU270" s="37"/>
      <c r="HV270" s="37"/>
      <c r="HW270" s="37"/>
      <c r="HX270" s="37"/>
      <c r="HY270" s="37"/>
      <c r="HZ270" s="37"/>
      <c r="IA270" s="37"/>
      <c r="IB270" s="37"/>
      <c r="IC270" s="37"/>
      <c r="ID270" s="37"/>
      <c r="IE270" s="37"/>
      <c r="IF270" s="37"/>
      <c r="IG270" s="37"/>
      <c r="IH270" s="37"/>
      <c r="II270" s="37"/>
      <c r="IJ270" s="37"/>
      <c r="IK270" s="37"/>
      <c r="IL270" s="37"/>
      <c r="IM270" s="37"/>
      <c r="IN270" s="37"/>
      <c r="IO270" s="37"/>
      <c r="IP270" s="37"/>
      <c r="IQ270" s="37"/>
      <c r="IR270" s="37"/>
      <c r="IS270" s="37"/>
      <c r="IT270" s="37"/>
      <c r="IU270" s="37"/>
      <c r="IV270" s="37"/>
    </row>
    <row r="271" spans="13:256" ht="12.75">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CZ271" s="46"/>
      <c r="DA271" s="46"/>
      <c r="DB271" s="46"/>
      <c r="DC271" s="46"/>
      <c r="DD271" s="46"/>
      <c r="DE271" s="46"/>
      <c r="DF271" s="46"/>
      <c r="DG271" s="46"/>
      <c r="DH271" s="46"/>
      <c r="DI271" s="46"/>
      <c r="DJ271" s="46"/>
      <c r="DK271" s="46"/>
      <c r="DL271" s="46"/>
      <c r="DM271" s="46"/>
      <c r="DN271" s="46"/>
      <c r="DO271" s="46"/>
      <c r="DP271" s="46"/>
      <c r="DQ271" s="46"/>
      <c r="DR271" s="46"/>
      <c r="DS271" s="46"/>
      <c r="DT271" s="46"/>
      <c r="DU271" s="46"/>
      <c r="DV271" s="46"/>
      <c r="DW271" s="46"/>
      <c r="DX271" s="46"/>
      <c r="DY271" s="46"/>
      <c r="DZ271" s="46"/>
      <c r="EA271" s="46"/>
      <c r="EB271" s="46"/>
      <c r="EC271" s="46"/>
      <c r="ED271" s="46"/>
      <c r="EE271" s="46"/>
      <c r="EF271" s="46"/>
      <c r="EG271" s="46"/>
      <c r="EH271" s="46"/>
      <c r="EI271" s="46"/>
      <c r="EJ271" s="46"/>
      <c r="EK271" s="46"/>
      <c r="EL271" s="46"/>
      <c r="EM271" s="46"/>
      <c r="EN271" s="46"/>
      <c r="EO271" s="46"/>
      <c r="EP271" s="46"/>
      <c r="EQ271" s="46"/>
      <c r="ER271" s="46"/>
      <c r="ES271" s="46"/>
      <c r="ET271" s="46"/>
      <c r="EU271" s="46"/>
      <c r="EV271" s="46"/>
      <c r="EW271" s="46"/>
      <c r="EX271" s="46"/>
      <c r="EY271" s="46"/>
      <c r="EZ271" s="46"/>
      <c r="FA271" s="46"/>
      <c r="FB271" s="46"/>
      <c r="FC271" s="46"/>
      <c r="FD271" s="46"/>
      <c r="FE271" s="46"/>
      <c r="FF271" s="46"/>
      <c r="FG271" s="46"/>
      <c r="FH271" s="46"/>
      <c r="FI271" s="46"/>
      <c r="FJ271" s="46"/>
      <c r="FK271" s="46"/>
      <c r="FL271" s="46"/>
      <c r="FM271" s="46"/>
      <c r="FN271" s="46"/>
      <c r="FO271" s="46"/>
      <c r="FP271" s="46"/>
      <c r="FQ271" s="46"/>
      <c r="FR271" s="46"/>
      <c r="FS271" s="46"/>
      <c r="FT271" s="46"/>
      <c r="FU271" s="46"/>
      <c r="FV271" s="46"/>
      <c r="FW271" s="46"/>
      <c r="FX271" s="46"/>
      <c r="FY271" s="46"/>
      <c r="FZ271" s="46"/>
      <c r="GA271" s="46"/>
      <c r="GB271" s="46"/>
      <c r="GC271" s="46"/>
      <c r="GD271" s="46"/>
      <c r="GE271" s="46"/>
      <c r="GF271" s="46"/>
      <c r="GG271" s="46"/>
      <c r="GH271" s="46"/>
      <c r="GI271" s="46"/>
      <c r="GJ271" s="46"/>
      <c r="GK271" s="46"/>
      <c r="GL271" s="46"/>
      <c r="GM271" s="46"/>
      <c r="GN271" s="46"/>
      <c r="GO271" s="46"/>
      <c r="GP271" s="46"/>
      <c r="GQ271" s="46"/>
      <c r="GR271" s="46"/>
      <c r="GS271" s="46"/>
      <c r="GT271" s="46"/>
      <c r="GU271" s="46"/>
      <c r="GV271" s="46"/>
      <c r="GW271" s="46"/>
      <c r="GX271" s="46"/>
      <c r="GY271" s="46"/>
      <c r="GZ271" s="46"/>
      <c r="HA271" s="46"/>
      <c r="HB271" s="46"/>
      <c r="HC271" s="46"/>
      <c r="HD271" s="46"/>
      <c r="HE271" s="46"/>
      <c r="HF271" s="46"/>
      <c r="HG271" s="46"/>
      <c r="HH271" s="46"/>
      <c r="HI271" s="46"/>
      <c r="HJ271" s="46"/>
      <c r="HK271" s="46"/>
      <c r="HL271" s="46"/>
      <c r="HM271" s="46"/>
      <c r="HN271" s="46"/>
      <c r="HO271" s="46"/>
      <c r="HP271" s="46"/>
      <c r="HQ271" s="46"/>
      <c r="HR271" s="46"/>
      <c r="HS271" s="46"/>
      <c r="HT271" s="46"/>
      <c r="HU271" s="46"/>
      <c r="HV271" s="46"/>
      <c r="HW271" s="46"/>
      <c r="HX271" s="46"/>
      <c r="HY271" s="46"/>
      <c r="HZ271" s="46"/>
      <c r="IA271" s="46"/>
      <c r="IB271" s="46"/>
      <c r="IC271" s="46"/>
      <c r="ID271" s="46"/>
      <c r="IE271" s="46"/>
      <c r="IF271" s="46"/>
      <c r="IG271" s="46"/>
      <c r="IH271" s="46"/>
      <c r="II271" s="46"/>
      <c r="IJ271" s="46"/>
      <c r="IK271" s="46"/>
      <c r="IL271" s="46"/>
      <c r="IM271" s="46"/>
      <c r="IN271" s="46"/>
      <c r="IO271" s="46"/>
      <c r="IP271" s="46"/>
      <c r="IQ271" s="46"/>
      <c r="IR271" s="46"/>
      <c r="IS271" s="46"/>
      <c r="IT271" s="46"/>
      <c r="IU271" s="46"/>
      <c r="IV271" s="46"/>
    </row>
    <row r="272" spans="13:256" ht="12.75">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c r="FG272" s="46"/>
      <c r="FH272" s="46"/>
      <c r="FI272" s="46"/>
      <c r="FJ272" s="46"/>
      <c r="FK272" s="46"/>
      <c r="FL272" s="46"/>
      <c r="FM272" s="46"/>
      <c r="FN272" s="46"/>
      <c r="FO272" s="46"/>
      <c r="FP272" s="46"/>
      <c r="FQ272" s="46"/>
      <c r="FR272" s="46"/>
      <c r="FS272" s="46"/>
      <c r="FT272" s="46"/>
      <c r="FU272" s="46"/>
      <c r="FV272" s="46"/>
      <c r="FW272" s="46"/>
      <c r="FX272" s="46"/>
      <c r="FY272" s="46"/>
      <c r="FZ272" s="46"/>
      <c r="GA272" s="46"/>
      <c r="GB272" s="46"/>
      <c r="GC272" s="46"/>
      <c r="GD272" s="46"/>
      <c r="GE272" s="46"/>
      <c r="GF272" s="46"/>
      <c r="GG272" s="46"/>
      <c r="GH272" s="46"/>
      <c r="GI272" s="46"/>
      <c r="GJ272" s="46"/>
      <c r="GK272" s="46"/>
      <c r="GL272" s="46"/>
      <c r="GM272" s="46"/>
      <c r="GN272" s="46"/>
      <c r="GO272" s="46"/>
      <c r="GP272" s="46"/>
      <c r="GQ272" s="46"/>
      <c r="GR272" s="46"/>
      <c r="GS272" s="46"/>
      <c r="GT272" s="46"/>
      <c r="GU272" s="46"/>
      <c r="GV272" s="46"/>
      <c r="GW272" s="46"/>
      <c r="GX272" s="46"/>
      <c r="GY272" s="46"/>
      <c r="GZ272" s="46"/>
      <c r="HA272" s="46"/>
      <c r="HB272" s="46"/>
      <c r="HC272" s="46"/>
      <c r="HD272" s="46"/>
      <c r="HE272" s="46"/>
      <c r="HF272" s="46"/>
      <c r="HG272" s="46"/>
      <c r="HH272" s="46"/>
      <c r="HI272" s="46"/>
      <c r="HJ272" s="46"/>
      <c r="HK272" s="46"/>
      <c r="HL272" s="46"/>
      <c r="HM272" s="46"/>
      <c r="HN272" s="46"/>
      <c r="HO272" s="46"/>
      <c r="HP272" s="46"/>
      <c r="HQ272" s="46"/>
      <c r="HR272" s="46"/>
      <c r="HS272" s="46"/>
      <c r="HT272" s="46"/>
      <c r="HU272" s="46"/>
      <c r="HV272" s="46"/>
      <c r="HW272" s="46"/>
      <c r="HX272" s="46"/>
      <c r="HY272" s="46"/>
      <c r="HZ272" s="46"/>
      <c r="IA272" s="46"/>
      <c r="IB272" s="46"/>
      <c r="IC272" s="46"/>
      <c r="ID272" s="46"/>
      <c r="IE272" s="46"/>
      <c r="IF272" s="46"/>
      <c r="IG272" s="46"/>
      <c r="IH272" s="46"/>
      <c r="II272" s="46"/>
      <c r="IJ272" s="46"/>
      <c r="IK272" s="46"/>
      <c r="IL272" s="46"/>
      <c r="IM272" s="46"/>
      <c r="IN272" s="46"/>
      <c r="IO272" s="46"/>
      <c r="IP272" s="46"/>
      <c r="IQ272" s="46"/>
      <c r="IR272" s="46"/>
      <c r="IS272" s="46"/>
      <c r="IT272" s="46"/>
      <c r="IU272" s="46"/>
      <c r="IV272" s="46"/>
    </row>
    <row r="281" ht="12.75">
      <c r="M281" s="43"/>
    </row>
    <row r="284" spans="13:256" ht="12.75">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c r="IQ284" s="44"/>
      <c r="IR284" s="44"/>
      <c r="IS284" s="44"/>
      <c r="IT284" s="44"/>
      <c r="IU284" s="44"/>
      <c r="IV284" s="44"/>
    </row>
    <row r="285" spans="13:256" ht="12.75">
      <c r="M285" s="45"/>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c r="IR285" s="44"/>
      <c r="IS285" s="44"/>
      <c r="IT285" s="44"/>
      <c r="IU285" s="44"/>
      <c r="IV285" s="44"/>
    </row>
    <row r="286" spans="13:256" ht="12.75">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c r="IR286" s="44"/>
      <c r="IS286" s="44"/>
      <c r="IT286" s="44"/>
      <c r="IU286" s="44"/>
      <c r="IV286" s="44"/>
    </row>
    <row r="287" spans="13:256" ht="12.75">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c r="IQ287" s="44"/>
      <c r="IR287" s="44"/>
      <c r="IS287" s="44"/>
      <c r="IT287" s="44"/>
      <c r="IU287" s="44"/>
      <c r="IV287" s="44"/>
    </row>
    <row r="288" spans="13:256" ht="12.75">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c r="IQ288" s="44"/>
      <c r="IR288" s="44"/>
      <c r="IS288" s="44"/>
      <c r="IT288" s="44"/>
      <c r="IU288" s="44"/>
      <c r="IV288" s="44"/>
    </row>
    <row r="289" spans="13:256" ht="12.75">
      <c r="M289" s="45"/>
      <c r="N289" s="45"/>
      <c r="O289" s="45"/>
      <c r="P289" s="45"/>
      <c r="Q289" s="45"/>
      <c r="R289" s="45"/>
      <c r="S289" s="45"/>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c r="IQ289" s="44"/>
      <c r="IR289" s="44"/>
      <c r="IS289" s="44"/>
      <c r="IT289" s="44"/>
      <c r="IU289" s="44"/>
      <c r="IV289" s="44"/>
    </row>
    <row r="290" spans="13:19" ht="12.75">
      <c r="M290" s="46"/>
      <c r="N290" s="37"/>
      <c r="O290" s="37"/>
      <c r="P290" s="37"/>
      <c r="Q290" s="37"/>
      <c r="R290" s="37"/>
      <c r="S290" s="37"/>
    </row>
    <row r="291" spans="13:256" ht="12.75">
      <c r="M291" s="45"/>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4"/>
      <c r="HJ291" s="44"/>
      <c r="HK291" s="44"/>
      <c r="HL291" s="44"/>
      <c r="HM291" s="44"/>
      <c r="HN291" s="44"/>
      <c r="HO291" s="44"/>
      <c r="HP291" s="44"/>
      <c r="HQ291" s="44"/>
      <c r="HR291" s="44"/>
      <c r="HS291" s="44"/>
      <c r="HT291" s="44"/>
      <c r="HU291" s="44"/>
      <c r="HV291" s="44"/>
      <c r="HW291" s="44"/>
      <c r="HX291" s="44"/>
      <c r="HY291" s="44"/>
      <c r="HZ291" s="44"/>
      <c r="IA291" s="44"/>
      <c r="IB291" s="44"/>
      <c r="IC291" s="44"/>
      <c r="ID291" s="44"/>
      <c r="IE291" s="44"/>
      <c r="IF291" s="44"/>
      <c r="IG291" s="44"/>
      <c r="IH291" s="44"/>
      <c r="II291" s="44"/>
      <c r="IJ291" s="44"/>
      <c r="IK291" s="44"/>
      <c r="IL291" s="44"/>
      <c r="IM291" s="44"/>
      <c r="IN291" s="44"/>
      <c r="IO291" s="44"/>
      <c r="IP291" s="44"/>
      <c r="IQ291" s="44"/>
      <c r="IR291" s="44"/>
      <c r="IS291" s="44"/>
      <c r="IT291" s="44"/>
      <c r="IU291" s="44"/>
      <c r="IV291" s="44"/>
    </row>
    <row r="292" spans="13:256" ht="12.75">
      <c r="M292" s="46"/>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c r="CW292" s="37"/>
      <c r="CX292" s="37"/>
      <c r="CY292" s="37"/>
      <c r="CZ292" s="37"/>
      <c r="DA292" s="37"/>
      <c r="DB292" s="37"/>
      <c r="DC292" s="37"/>
      <c r="DD292" s="37"/>
      <c r="DE292" s="37"/>
      <c r="DF292" s="37"/>
      <c r="DG292" s="37"/>
      <c r="DH292" s="37"/>
      <c r="DI292" s="37"/>
      <c r="DJ292" s="37"/>
      <c r="DK292" s="37"/>
      <c r="DL292" s="37"/>
      <c r="DM292" s="37"/>
      <c r="DN292" s="37"/>
      <c r="DO292" s="37"/>
      <c r="DP292" s="37"/>
      <c r="DQ292" s="37"/>
      <c r="DR292" s="37"/>
      <c r="DS292" s="37"/>
      <c r="DT292" s="37"/>
      <c r="DU292" s="37"/>
      <c r="DV292" s="37"/>
      <c r="DW292" s="37"/>
      <c r="DX292" s="37"/>
      <c r="DY292" s="37"/>
      <c r="DZ292" s="37"/>
      <c r="EA292" s="37"/>
      <c r="EB292" s="37"/>
      <c r="EC292" s="37"/>
      <c r="ED292" s="37"/>
      <c r="EE292" s="37"/>
      <c r="EF292" s="37"/>
      <c r="EG292" s="37"/>
      <c r="EH292" s="37"/>
      <c r="EI292" s="37"/>
      <c r="EJ292" s="37"/>
      <c r="EK292" s="37"/>
      <c r="EL292" s="37"/>
      <c r="EM292" s="37"/>
      <c r="EN292" s="37"/>
      <c r="EO292" s="37"/>
      <c r="EP292" s="37"/>
      <c r="EQ292" s="37"/>
      <c r="ER292" s="37"/>
      <c r="ES292" s="37"/>
      <c r="ET292" s="37"/>
      <c r="EU292" s="37"/>
      <c r="EV292" s="37"/>
      <c r="EW292" s="37"/>
      <c r="EX292" s="37"/>
      <c r="EY292" s="37"/>
      <c r="EZ292" s="37"/>
      <c r="FA292" s="37"/>
      <c r="FB292" s="37"/>
      <c r="FC292" s="37"/>
      <c r="FD292" s="37"/>
      <c r="FE292" s="37"/>
      <c r="FF292" s="37"/>
      <c r="FG292" s="37"/>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37"/>
      <c r="GW292" s="37"/>
      <c r="GX292" s="37"/>
      <c r="GY292" s="37"/>
      <c r="GZ292" s="37"/>
      <c r="HA292" s="37"/>
      <c r="HB292" s="37"/>
      <c r="HC292" s="37"/>
      <c r="HD292" s="37"/>
      <c r="HE292" s="37"/>
      <c r="HF292" s="37"/>
      <c r="HG292" s="37"/>
      <c r="HH292" s="37"/>
      <c r="HI292" s="37"/>
      <c r="HJ292" s="37"/>
      <c r="HK292" s="37"/>
      <c r="HL292" s="37"/>
      <c r="HM292" s="37"/>
      <c r="HN292" s="37"/>
      <c r="HO292" s="37"/>
      <c r="HP292" s="37"/>
      <c r="HQ292" s="37"/>
      <c r="HR292" s="37"/>
      <c r="HS292" s="37"/>
      <c r="HT292" s="37"/>
      <c r="HU292" s="37"/>
      <c r="HV292" s="37"/>
      <c r="HW292" s="37"/>
      <c r="HX292" s="37"/>
      <c r="HY292" s="37"/>
      <c r="HZ292" s="37"/>
      <c r="IA292" s="37"/>
      <c r="IB292" s="37"/>
      <c r="IC292" s="37"/>
      <c r="ID292" s="37"/>
      <c r="IE292" s="37"/>
      <c r="IF292" s="37"/>
      <c r="IG292" s="37"/>
      <c r="IH292" s="37"/>
      <c r="II292" s="37"/>
      <c r="IJ292" s="37"/>
      <c r="IK292" s="37"/>
      <c r="IL292" s="37"/>
      <c r="IM292" s="37"/>
      <c r="IN292" s="37"/>
      <c r="IO292" s="37"/>
      <c r="IP292" s="37"/>
      <c r="IQ292" s="37"/>
      <c r="IR292" s="37"/>
      <c r="IS292" s="37"/>
      <c r="IT292" s="37"/>
      <c r="IU292" s="37"/>
      <c r="IV292" s="37"/>
    </row>
    <row r="294" spans="14:21" ht="12.75">
      <c r="N294" s="37"/>
      <c r="O294" s="37"/>
      <c r="P294" s="37"/>
      <c r="Q294" s="37"/>
      <c r="R294" s="37"/>
      <c r="T294" s="37"/>
      <c r="U294" s="37"/>
    </row>
    <row r="295" spans="14:21" ht="12.75">
      <c r="N295" s="37"/>
      <c r="O295" s="37"/>
      <c r="P295" s="37"/>
      <c r="Q295" s="37"/>
      <c r="R295" s="37"/>
      <c r="T295" s="37"/>
      <c r="U295" s="37"/>
    </row>
    <row r="296" spans="15:22" ht="12.75">
      <c r="O296" s="37"/>
      <c r="P296" s="37"/>
      <c r="Q296" s="37"/>
      <c r="R296" s="37"/>
      <c r="S296" s="37"/>
      <c r="U296" s="37"/>
      <c r="V296" s="37"/>
    </row>
    <row r="297" spans="15:22" ht="12.75">
      <c r="O297" s="37"/>
      <c r="P297" s="37"/>
      <c r="Q297" s="37"/>
      <c r="R297" s="37"/>
      <c r="S297" s="37"/>
      <c r="U297" s="37"/>
      <c r="V297" s="37"/>
    </row>
    <row r="298" spans="15:22" ht="12.75">
      <c r="O298" s="37"/>
      <c r="P298" s="37"/>
      <c r="Q298" s="37"/>
      <c r="R298" s="37"/>
      <c r="S298" s="37"/>
      <c r="U298" s="37"/>
      <c r="V298" s="37"/>
    </row>
    <row r="299" spans="15:22" ht="12.75">
      <c r="O299" s="37"/>
      <c r="P299" s="37"/>
      <c r="Q299" s="37"/>
      <c r="R299" s="37"/>
      <c r="S299" s="37"/>
      <c r="U299" s="37"/>
      <c r="V299" s="37"/>
    </row>
    <row r="300" spans="13:22" ht="12.75">
      <c r="M300" s="37"/>
      <c r="O300" s="37"/>
      <c r="P300" s="37"/>
      <c r="Q300" s="37"/>
      <c r="R300" s="37"/>
      <c r="S300" s="37"/>
      <c r="U300" s="37"/>
      <c r="V300" s="37"/>
    </row>
    <row r="301" spans="13:60" ht="12.75">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row>
    <row r="302" spans="13:22" ht="12.75">
      <c r="M302" s="37"/>
      <c r="O302" s="37"/>
      <c r="P302" s="37"/>
      <c r="Q302" s="37"/>
      <c r="R302" s="37"/>
      <c r="S302" s="37"/>
      <c r="U302" s="37"/>
      <c r="V302" s="37"/>
    </row>
    <row r="303" spans="13:256" ht="12.75">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c r="FG303" s="46"/>
      <c r="FH303" s="46"/>
      <c r="FI303" s="46"/>
      <c r="FJ303" s="46"/>
      <c r="FK303" s="46"/>
      <c r="FL303" s="46"/>
      <c r="FM303" s="46"/>
      <c r="FN303" s="46"/>
      <c r="FO303" s="46"/>
      <c r="FP303" s="46"/>
      <c r="FQ303" s="46"/>
      <c r="FR303" s="46"/>
      <c r="FS303" s="46"/>
      <c r="FT303" s="46"/>
      <c r="FU303" s="46"/>
      <c r="FV303" s="46"/>
      <c r="FW303" s="46"/>
      <c r="FX303" s="46"/>
      <c r="FY303" s="46"/>
      <c r="FZ303" s="46"/>
      <c r="GA303" s="46"/>
      <c r="GB303" s="46"/>
      <c r="GC303" s="46"/>
      <c r="GD303" s="46"/>
      <c r="GE303" s="46"/>
      <c r="GF303" s="46"/>
      <c r="GG303" s="46"/>
      <c r="GH303" s="46"/>
      <c r="GI303" s="46"/>
      <c r="GJ303" s="46"/>
      <c r="GK303" s="46"/>
      <c r="GL303" s="46"/>
      <c r="GM303" s="46"/>
      <c r="GN303" s="46"/>
      <c r="GO303" s="46"/>
      <c r="GP303" s="46"/>
      <c r="GQ303" s="46"/>
      <c r="GR303" s="46"/>
      <c r="GS303" s="46"/>
      <c r="GT303" s="46"/>
      <c r="GU303" s="46"/>
      <c r="GV303" s="46"/>
      <c r="GW303" s="46"/>
      <c r="GX303" s="46"/>
      <c r="GY303" s="46"/>
      <c r="GZ303" s="46"/>
      <c r="HA303" s="46"/>
      <c r="HB303" s="46"/>
      <c r="HC303" s="46"/>
      <c r="HD303" s="46"/>
      <c r="HE303" s="46"/>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c r="IO303" s="46"/>
      <c r="IP303" s="46"/>
      <c r="IQ303" s="46"/>
      <c r="IR303" s="46"/>
      <c r="IS303" s="46"/>
      <c r="IT303" s="46"/>
      <c r="IU303" s="46"/>
      <c r="IV303" s="46"/>
    </row>
    <row r="304" spans="13:22" ht="12.75">
      <c r="M304" s="37"/>
      <c r="O304" s="37"/>
      <c r="P304" s="37"/>
      <c r="Q304" s="37"/>
      <c r="R304" s="37"/>
      <c r="S304" s="37"/>
      <c r="U304" s="37"/>
      <c r="V304" s="37"/>
    </row>
    <row r="305" spans="13:256" ht="12.75">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c r="EE305" s="37"/>
      <c r="EF305" s="37"/>
      <c r="EG305" s="37"/>
      <c r="EH305" s="37"/>
      <c r="EI305" s="37"/>
      <c r="EJ305" s="37"/>
      <c r="EK305" s="37"/>
      <c r="EL305" s="37"/>
      <c r="EM305" s="37"/>
      <c r="EN305" s="37"/>
      <c r="EO305" s="37"/>
      <c r="EP305" s="37"/>
      <c r="EQ305" s="37"/>
      <c r="ER305" s="37"/>
      <c r="ES305" s="37"/>
      <c r="ET305" s="37"/>
      <c r="EU305" s="37"/>
      <c r="EV305" s="37"/>
      <c r="EW305" s="37"/>
      <c r="EX305" s="37"/>
      <c r="EY305" s="37"/>
      <c r="EZ305" s="37"/>
      <c r="FA305" s="37"/>
      <c r="FB305" s="37"/>
      <c r="FC305" s="37"/>
      <c r="FD305" s="37"/>
      <c r="FE305" s="37"/>
      <c r="FF305" s="37"/>
      <c r="FG305" s="37"/>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37"/>
      <c r="GW305" s="37"/>
      <c r="GX305" s="37"/>
      <c r="GY305" s="37"/>
      <c r="GZ305" s="37"/>
      <c r="HA305" s="37"/>
      <c r="HB305" s="37"/>
      <c r="HC305" s="37"/>
      <c r="HD305" s="37"/>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37"/>
      <c r="IQ305" s="37"/>
      <c r="IR305" s="37"/>
      <c r="IS305" s="37"/>
      <c r="IT305" s="37"/>
      <c r="IU305" s="37"/>
      <c r="IV305" s="37"/>
    </row>
    <row r="306" spans="13:256" ht="12.75">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c r="CW306" s="46"/>
      <c r="CX306" s="46"/>
      <c r="CY306" s="46"/>
      <c r="CZ306" s="46"/>
      <c r="DA306" s="46"/>
      <c r="DB306" s="46"/>
      <c r="DC306" s="46"/>
      <c r="DD306" s="46"/>
      <c r="DE306" s="46"/>
      <c r="DF306" s="46"/>
      <c r="DG306" s="46"/>
      <c r="DH306" s="46"/>
      <c r="DI306" s="46"/>
      <c r="DJ306" s="46"/>
      <c r="DK306" s="46"/>
      <c r="DL306" s="46"/>
      <c r="DM306" s="46"/>
      <c r="DN306" s="46"/>
      <c r="DO306" s="46"/>
      <c r="DP306" s="46"/>
      <c r="DQ306" s="46"/>
      <c r="DR306" s="46"/>
      <c r="DS306" s="46"/>
      <c r="DT306" s="46"/>
      <c r="DU306" s="46"/>
      <c r="DV306" s="46"/>
      <c r="DW306" s="46"/>
      <c r="DX306" s="46"/>
      <c r="DY306" s="46"/>
      <c r="DZ306" s="46"/>
      <c r="EA306" s="46"/>
      <c r="EB306" s="46"/>
      <c r="EC306" s="46"/>
      <c r="ED306" s="46"/>
      <c r="EE306" s="46"/>
      <c r="EF306" s="46"/>
      <c r="EG306" s="46"/>
      <c r="EH306" s="46"/>
      <c r="EI306" s="46"/>
      <c r="EJ306" s="46"/>
      <c r="EK306" s="46"/>
      <c r="EL306" s="46"/>
      <c r="EM306" s="46"/>
      <c r="EN306" s="46"/>
      <c r="EO306" s="46"/>
      <c r="EP306" s="46"/>
      <c r="EQ306" s="46"/>
      <c r="ER306" s="46"/>
      <c r="ES306" s="46"/>
      <c r="ET306" s="46"/>
      <c r="EU306" s="46"/>
      <c r="EV306" s="46"/>
      <c r="EW306" s="46"/>
      <c r="EX306" s="46"/>
      <c r="EY306" s="46"/>
      <c r="EZ306" s="46"/>
      <c r="FA306" s="46"/>
      <c r="FB306" s="46"/>
      <c r="FC306" s="46"/>
      <c r="FD306" s="46"/>
      <c r="FE306" s="46"/>
      <c r="FF306" s="46"/>
      <c r="FG306" s="46"/>
      <c r="FH306" s="46"/>
      <c r="FI306" s="46"/>
      <c r="FJ306" s="46"/>
      <c r="FK306" s="46"/>
      <c r="FL306" s="46"/>
      <c r="FM306" s="46"/>
      <c r="FN306" s="46"/>
      <c r="FO306" s="46"/>
      <c r="FP306" s="46"/>
      <c r="FQ306" s="46"/>
      <c r="FR306" s="46"/>
      <c r="FS306" s="46"/>
      <c r="FT306" s="46"/>
      <c r="FU306" s="46"/>
      <c r="FV306" s="46"/>
      <c r="FW306" s="46"/>
      <c r="FX306" s="46"/>
      <c r="FY306" s="46"/>
      <c r="FZ306" s="46"/>
      <c r="GA306" s="46"/>
      <c r="GB306" s="46"/>
      <c r="GC306" s="46"/>
      <c r="GD306" s="46"/>
      <c r="GE306" s="46"/>
      <c r="GF306" s="46"/>
      <c r="GG306" s="46"/>
      <c r="GH306" s="46"/>
      <c r="GI306" s="46"/>
      <c r="GJ306" s="46"/>
      <c r="GK306" s="46"/>
      <c r="GL306" s="46"/>
      <c r="GM306" s="46"/>
      <c r="GN306" s="46"/>
      <c r="GO306" s="46"/>
      <c r="GP306" s="46"/>
      <c r="GQ306" s="46"/>
      <c r="GR306" s="46"/>
      <c r="GS306" s="46"/>
      <c r="GT306" s="46"/>
      <c r="GU306" s="46"/>
      <c r="GV306" s="46"/>
      <c r="GW306" s="46"/>
      <c r="GX306" s="46"/>
      <c r="GY306" s="46"/>
      <c r="GZ306" s="46"/>
      <c r="HA306" s="46"/>
      <c r="HB306" s="46"/>
      <c r="HC306" s="46"/>
      <c r="HD306" s="46"/>
      <c r="HE306" s="46"/>
      <c r="HF306" s="46"/>
      <c r="HG306" s="46"/>
      <c r="HH306" s="46"/>
      <c r="HI306" s="46"/>
      <c r="HJ306" s="46"/>
      <c r="HK306" s="46"/>
      <c r="HL306" s="46"/>
      <c r="HM306" s="46"/>
      <c r="HN306" s="46"/>
      <c r="HO306" s="46"/>
      <c r="HP306" s="46"/>
      <c r="HQ306" s="46"/>
      <c r="HR306" s="46"/>
      <c r="HS306" s="46"/>
      <c r="HT306" s="46"/>
      <c r="HU306" s="46"/>
      <c r="HV306" s="46"/>
      <c r="HW306" s="46"/>
      <c r="HX306" s="46"/>
      <c r="HY306" s="46"/>
      <c r="HZ306" s="46"/>
      <c r="IA306" s="46"/>
      <c r="IB306" s="46"/>
      <c r="IC306" s="46"/>
      <c r="ID306" s="46"/>
      <c r="IE306" s="46"/>
      <c r="IF306" s="46"/>
      <c r="IG306" s="46"/>
      <c r="IH306" s="46"/>
      <c r="II306" s="46"/>
      <c r="IJ306" s="46"/>
      <c r="IK306" s="46"/>
      <c r="IL306" s="46"/>
      <c r="IM306" s="46"/>
      <c r="IN306" s="46"/>
      <c r="IO306" s="46"/>
      <c r="IP306" s="46"/>
      <c r="IQ306" s="46"/>
      <c r="IR306" s="46"/>
      <c r="IS306" s="46"/>
      <c r="IT306" s="46"/>
      <c r="IU306" s="46"/>
      <c r="IV306" s="46"/>
    </row>
    <row r="307" spans="13:256" ht="12.75">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6"/>
      <c r="CD307" s="46"/>
      <c r="CE307" s="46"/>
      <c r="CF307" s="46"/>
      <c r="CG307" s="46"/>
      <c r="CH307" s="46"/>
      <c r="CI307" s="46"/>
      <c r="CJ307" s="46"/>
      <c r="CK307" s="46"/>
      <c r="CL307" s="46"/>
      <c r="CM307" s="46"/>
      <c r="CN307" s="46"/>
      <c r="CO307" s="46"/>
      <c r="CP307" s="46"/>
      <c r="CQ307" s="46"/>
      <c r="CR307" s="46"/>
      <c r="CS307" s="46"/>
      <c r="CT307" s="46"/>
      <c r="CU307" s="46"/>
      <c r="CV307" s="46"/>
      <c r="CW307" s="46"/>
      <c r="CX307" s="46"/>
      <c r="CY307" s="46"/>
      <c r="CZ307" s="46"/>
      <c r="DA307" s="46"/>
      <c r="DB307" s="46"/>
      <c r="DC307" s="46"/>
      <c r="DD307" s="46"/>
      <c r="DE307" s="46"/>
      <c r="DF307" s="46"/>
      <c r="DG307" s="46"/>
      <c r="DH307" s="46"/>
      <c r="DI307" s="46"/>
      <c r="DJ307" s="46"/>
      <c r="DK307" s="46"/>
      <c r="DL307" s="46"/>
      <c r="DM307" s="46"/>
      <c r="DN307" s="46"/>
      <c r="DO307" s="46"/>
      <c r="DP307" s="46"/>
      <c r="DQ307" s="46"/>
      <c r="DR307" s="46"/>
      <c r="DS307" s="46"/>
      <c r="DT307" s="46"/>
      <c r="DU307" s="46"/>
      <c r="DV307" s="46"/>
      <c r="DW307" s="46"/>
      <c r="DX307" s="46"/>
      <c r="DY307" s="46"/>
      <c r="DZ307" s="46"/>
      <c r="EA307" s="46"/>
      <c r="EB307" s="46"/>
      <c r="EC307" s="46"/>
      <c r="ED307" s="46"/>
      <c r="EE307" s="46"/>
      <c r="EF307" s="46"/>
      <c r="EG307" s="46"/>
      <c r="EH307" s="46"/>
      <c r="EI307" s="46"/>
      <c r="EJ307" s="46"/>
      <c r="EK307" s="46"/>
      <c r="EL307" s="46"/>
      <c r="EM307" s="46"/>
      <c r="EN307" s="46"/>
      <c r="EO307" s="46"/>
      <c r="EP307" s="46"/>
      <c r="EQ307" s="46"/>
      <c r="ER307" s="46"/>
      <c r="ES307" s="46"/>
      <c r="ET307" s="46"/>
      <c r="EU307" s="46"/>
      <c r="EV307" s="46"/>
      <c r="EW307" s="46"/>
      <c r="EX307" s="46"/>
      <c r="EY307" s="46"/>
      <c r="EZ307" s="46"/>
      <c r="FA307" s="46"/>
      <c r="FB307" s="46"/>
      <c r="FC307" s="46"/>
      <c r="FD307" s="46"/>
      <c r="FE307" s="46"/>
      <c r="FF307" s="46"/>
      <c r="FG307" s="46"/>
      <c r="FH307" s="46"/>
      <c r="FI307" s="46"/>
      <c r="FJ307" s="46"/>
      <c r="FK307" s="46"/>
      <c r="FL307" s="46"/>
      <c r="FM307" s="46"/>
      <c r="FN307" s="46"/>
      <c r="FO307" s="46"/>
      <c r="FP307" s="46"/>
      <c r="FQ307" s="46"/>
      <c r="FR307" s="46"/>
      <c r="FS307" s="46"/>
      <c r="FT307" s="46"/>
      <c r="FU307" s="46"/>
      <c r="FV307" s="46"/>
      <c r="FW307" s="46"/>
      <c r="FX307" s="46"/>
      <c r="FY307" s="46"/>
      <c r="FZ307" s="46"/>
      <c r="GA307" s="46"/>
      <c r="GB307" s="46"/>
      <c r="GC307" s="46"/>
      <c r="GD307" s="46"/>
      <c r="GE307" s="46"/>
      <c r="GF307" s="46"/>
      <c r="GG307" s="46"/>
      <c r="GH307" s="46"/>
      <c r="GI307" s="46"/>
      <c r="GJ307" s="46"/>
      <c r="GK307" s="46"/>
      <c r="GL307" s="46"/>
      <c r="GM307" s="46"/>
      <c r="GN307" s="46"/>
      <c r="GO307" s="46"/>
      <c r="GP307" s="46"/>
      <c r="GQ307" s="46"/>
      <c r="GR307" s="46"/>
      <c r="GS307" s="46"/>
      <c r="GT307" s="46"/>
      <c r="GU307" s="46"/>
      <c r="GV307" s="46"/>
      <c r="GW307" s="46"/>
      <c r="GX307" s="46"/>
      <c r="GY307" s="46"/>
      <c r="GZ307" s="46"/>
      <c r="HA307" s="46"/>
      <c r="HB307" s="46"/>
      <c r="HC307" s="46"/>
      <c r="HD307" s="46"/>
      <c r="HE307" s="46"/>
      <c r="HF307" s="46"/>
      <c r="HG307" s="46"/>
      <c r="HH307" s="46"/>
      <c r="HI307" s="46"/>
      <c r="HJ307" s="46"/>
      <c r="HK307" s="46"/>
      <c r="HL307" s="46"/>
      <c r="HM307" s="46"/>
      <c r="HN307" s="46"/>
      <c r="HO307" s="46"/>
      <c r="HP307" s="46"/>
      <c r="HQ307" s="46"/>
      <c r="HR307" s="46"/>
      <c r="HS307" s="46"/>
      <c r="HT307" s="46"/>
      <c r="HU307" s="46"/>
      <c r="HV307" s="46"/>
      <c r="HW307" s="46"/>
      <c r="HX307" s="46"/>
      <c r="HY307" s="46"/>
      <c r="HZ307" s="46"/>
      <c r="IA307" s="46"/>
      <c r="IB307" s="46"/>
      <c r="IC307" s="46"/>
      <c r="ID307" s="46"/>
      <c r="IE307" s="46"/>
      <c r="IF307" s="46"/>
      <c r="IG307" s="46"/>
      <c r="IH307" s="46"/>
      <c r="II307" s="46"/>
      <c r="IJ307" s="46"/>
      <c r="IK307" s="46"/>
      <c r="IL307" s="46"/>
      <c r="IM307" s="46"/>
      <c r="IN307" s="46"/>
      <c r="IO307" s="46"/>
      <c r="IP307" s="46"/>
      <c r="IQ307" s="46"/>
      <c r="IR307" s="46"/>
      <c r="IS307" s="46"/>
      <c r="IT307" s="46"/>
      <c r="IU307" s="46"/>
      <c r="IV307" s="46"/>
    </row>
    <row r="316" ht="12.75">
      <c r="M316" s="43"/>
    </row>
    <row r="319" spans="13:256" ht="12.75">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c r="GZ319" s="44"/>
      <c r="HA319" s="44"/>
      <c r="HB319" s="44"/>
      <c r="HC319" s="44"/>
      <c r="HD319" s="44"/>
      <c r="HE319" s="44"/>
      <c r="HF319" s="44"/>
      <c r="HG319" s="44"/>
      <c r="HH319" s="44"/>
      <c r="HI319" s="44"/>
      <c r="HJ319" s="44"/>
      <c r="HK319" s="44"/>
      <c r="HL319" s="44"/>
      <c r="HM319" s="44"/>
      <c r="HN319" s="44"/>
      <c r="HO319" s="44"/>
      <c r="HP319" s="44"/>
      <c r="HQ319" s="44"/>
      <c r="HR319" s="44"/>
      <c r="HS319" s="44"/>
      <c r="HT319" s="44"/>
      <c r="HU319" s="44"/>
      <c r="HV319" s="44"/>
      <c r="HW319" s="44"/>
      <c r="HX319" s="44"/>
      <c r="HY319" s="44"/>
      <c r="HZ319" s="44"/>
      <c r="IA319" s="44"/>
      <c r="IB319" s="44"/>
      <c r="IC319" s="44"/>
      <c r="ID319" s="44"/>
      <c r="IE319" s="44"/>
      <c r="IF319" s="44"/>
      <c r="IG319" s="44"/>
      <c r="IH319" s="44"/>
      <c r="II319" s="44"/>
      <c r="IJ319" s="44"/>
      <c r="IK319" s="44"/>
      <c r="IL319" s="44"/>
      <c r="IM319" s="44"/>
      <c r="IN319" s="44"/>
      <c r="IO319" s="44"/>
      <c r="IP319" s="44"/>
      <c r="IQ319" s="44"/>
      <c r="IR319" s="44"/>
      <c r="IS319" s="44"/>
      <c r="IT319" s="44"/>
      <c r="IU319" s="44"/>
      <c r="IV319" s="44"/>
    </row>
    <row r="320" spans="13:256" ht="12.75">
      <c r="M320" s="45"/>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c r="GZ320" s="44"/>
      <c r="HA320" s="44"/>
      <c r="HB320" s="44"/>
      <c r="HC320" s="44"/>
      <c r="HD320" s="44"/>
      <c r="HE320" s="44"/>
      <c r="HF320" s="44"/>
      <c r="HG320" s="44"/>
      <c r="HH320" s="44"/>
      <c r="HI320" s="44"/>
      <c r="HJ320" s="44"/>
      <c r="HK320" s="44"/>
      <c r="HL320" s="44"/>
      <c r="HM320" s="44"/>
      <c r="HN320" s="44"/>
      <c r="HO320" s="44"/>
      <c r="HP320" s="44"/>
      <c r="HQ320" s="44"/>
      <c r="HR320" s="44"/>
      <c r="HS320" s="44"/>
      <c r="HT320" s="44"/>
      <c r="HU320" s="44"/>
      <c r="HV320" s="44"/>
      <c r="HW320" s="44"/>
      <c r="HX320" s="44"/>
      <c r="HY320" s="44"/>
      <c r="HZ320" s="44"/>
      <c r="IA320" s="44"/>
      <c r="IB320" s="44"/>
      <c r="IC320" s="44"/>
      <c r="ID320" s="44"/>
      <c r="IE320" s="44"/>
      <c r="IF320" s="44"/>
      <c r="IG320" s="44"/>
      <c r="IH320" s="44"/>
      <c r="II320" s="44"/>
      <c r="IJ320" s="44"/>
      <c r="IK320" s="44"/>
      <c r="IL320" s="44"/>
      <c r="IM320" s="44"/>
      <c r="IN320" s="44"/>
      <c r="IO320" s="44"/>
      <c r="IP320" s="44"/>
      <c r="IQ320" s="44"/>
      <c r="IR320" s="44"/>
      <c r="IS320" s="44"/>
      <c r="IT320" s="44"/>
      <c r="IU320" s="44"/>
      <c r="IV320" s="44"/>
    </row>
    <row r="321" spans="13:256" ht="12.75">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c r="GZ321" s="44"/>
      <c r="HA321" s="44"/>
      <c r="HB321" s="44"/>
      <c r="HC321" s="44"/>
      <c r="HD321" s="44"/>
      <c r="HE321" s="44"/>
      <c r="HF321" s="44"/>
      <c r="HG321" s="44"/>
      <c r="HH321" s="44"/>
      <c r="HI321" s="44"/>
      <c r="HJ321" s="44"/>
      <c r="HK321" s="44"/>
      <c r="HL321" s="44"/>
      <c r="HM321" s="44"/>
      <c r="HN321" s="44"/>
      <c r="HO321" s="44"/>
      <c r="HP321" s="44"/>
      <c r="HQ321" s="44"/>
      <c r="HR321" s="44"/>
      <c r="HS321" s="44"/>
      <c r="HT321" s="44"/>
      <c r="HU321" s="44"/>
      <c r="HV321" s="44"/>
      <c r="HW321" s="44"/>
      <c r="HX321" s="44"/>
      <c r="HY321" s="44"/>
      <c r="HZ321" s="44"/>
      <c r="IA321" s="44"/>
      <c r="IB321" s="44"/>
      <c r="IC321" s="44"/>
      <c r="ID321" s="44"/>
      <c r="IE321" s="44"/>
      <c r="IF321" s="44"/>
      <c r="IG321" s="44"/>
      <c r="IH321" s="44"/>
      <c r="II321" s="44"/>
      <c r="IJ321" s="44"/>
      <c r="IK321" s="44"/>
      <c r="IL321" s="44"/>
      <c r="IM321" s="44"/>
      <c r="IN321" s="44"/>
      <c r="IO321" s="44"/>
      <c r="IP321" s="44"/>
      <c r="IQ321" s="44"/>
      <c r="IR321" s="44"/>
      <c r="IS321" s="44"/>
      <c r="IT321" s="44"/>
      <c r="IU321" s="44"/>
      <c r="IV321" s="44"/>
    </row>
    <row r="322" spans="13:256" ht="12.75">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c r="GZ322" s="44"/>
      <c r="HA322" s="44"/>
      <c r="HB322" s="44"/>
      <c r="HC322" s="44"/>
      <c r="HD322" s="44"/>
      <c r="HE322" s="44"/>
      <c r="HF322" s="44"/>
      <c r="HG322" s="44"/>
      <c r="HH322" s="44"/>
      <c r="HI322" s="44"/>
      <c r="HJ322" s="44"/>
      <c r="HK322" s="44"/>
      <c r="HL322" s="44"/>
      <c r="HM322" s="44"/>
      <c r="HN322" s="44"/>
      <c r="HO322" s="44"/>
      <c r="HP322" s="44"/>
      <c r="HQ322" s="44"/>
      <c r="HR322" s="44"/>
      <c r="HS322" s="44"/>
      <c r="HT322" s="44"/>
      <c r="HU322" s="44"/>
      <c r="HV322" s="44"/>
      <c r="HW322" s="44"/>
      <c r="HX322" s="44"/>
      <c r="HY322" s="44"/>
      <c r="HZ322" s="44"/>
      <c r="IA322" s="44"/>
      <c r="IB322" s="44"/>
      <c r="IC322" s="44"/>
      <c r="ID322" s="44"/>
      <c r="IE322" s="44"/>
      <c r="IF322" s="44"/>
      <c r="IG322" s="44"/>
      <c r="IH322" s="44"/>
      <c r="II322" s="44"/>
      <c r="IJ322" s="44"/>
      <c r="IK322" s="44"/>
      <c r="IL322" s="44"/>
      <c r="IM322" s="44"/>
      <c r="IN322" s="44"/>
      <c r="IO322" s="44"/>
      <c r="IP322" s="44"/>
      <c r="IQ322" s="44"/>
      <c r="IR322" s="44"/>
      <c r="IS322" s="44"/>
      <c r="IT322" s="44"/>
      <c r="IU322" s="44"/>
      <c r="IV322" s="44"/>
    </row>
    <row r="323" spans="13:256" ht="12.75">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c r="GZ323" s="44"/>
      <c r="HA323" s="44"/>
      <c r="HB323" s="44"/>
      <c r="HC323" s="44"/>
      <c r="HD323" s="44"/>
      <c r="HE323" s="44"/>
      <c r="HF323" s="44"/>
      <c r="HG323" s="44"/>
      <c r="HH323" s="44"/>
      <c r="HI323" s="44"/>
      <c r="HJ323" s="44"/>
      <c r="HK323" s="44"/>
      <c r="HL323" s="44"/>
      <c r="HM323" s="44"/>
      <c r="HN323" s="44"/>
      <c r="HO323" s="44"/>
      <c r="HP323" s="44"/>
      <c r="HQ323" s="44"/>
      <c r="HR323" s="44"/>
      <c r="HS323" s="44"/>
      <c r="HT323" s="44"/>
      <c r="HU323" s="44"/>
      <c r="HV323" s="44"/>
      <c r="HW323" s="44"/>
      <c r="HX323" s="44"/>
      <c r="HY323" s="44"/>
      <c r="HZ323" s="44"/>
      <c r="IA323" s="44"/>
      <c r="IB323" s="44"/>
      <c r="IC323" s="44"/>
      <c r="ID323" s="44"/>
      <c r="IE323" s="44"/>
      <c r="IF323" s="44"/>
      <c r="IG323" s="44"/>
      <c r="IH323" s="44"/>
      <c r="II323" s="44"/>
      <c r="IJ323" s="44"/>
      <c r="IK323" s="44"/>
      <c r="IL323" s="44"/>
      <c r="IM323" s="44"/>
      <c r="IN323" s="44"/>
      <c r="IO323" s="44"/>
      <c r="IP323" s="44"/>
      <c r="IQ323" s="44"/>
      <c r="IR323" s="44"/>
      <c r="IS323" s="44"/>
      <c r="IT323" s="44"/>
      <c r="IU323" s="44"/>
      <c r="IV323" s="44"/>
    </row>
    <row r="324" spans="13:256" ht="12.75">
      <c r="M324" s="44"/>
      <c r="N324" s="44"/>
      <c r="O324" s="44"/>
      <c r="P324" s="45"/>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c r="GZ324" s="44"/>
      <c r="HA324" s="44"/>
      <c r="HB324" s="44"/>
      <c r="HC324" s="44"/>
      <c r="HD324" s="44"/>
      <c r="HE324" s="44"/>
      <c r="HF324" s="44"/>
      <c r="HG324" s="44"/>
      <c r="HH324" s="44"/>
      <c r="HI324" s="44"/>
      <c r="HJ324" s="44"/>
      <c r="HK324" s="44"/>
      <c r="HL324" s="44"/>
      <c r="HM324" s="44"/>
      <c r="HN324" s="44"/>
      <c r="HO324" s="44"/>
      <c r="HP324" s="44"/>
      <c r="HQ324" s="44"/>
      <c r="HR324" s="44"/>
      <c r="HS324" s="44"/>
      <c r="HT324" s="44"/>
      <c r="HU324" s="44"/>
      <c r="HV324" s="44"/>
      <c r="HW324" s="44"/>
      <c r="HX324" s="44"/>
      <c r="HY324" s="44"/>
      <c r="HZ324" s="44"/>
      <c r="IA324" s="44"/>
      <c r="IB324" s="44"/>
      <c r="IC324" s="44"/>
      <c r="ID324" s="44"/>
      <c r="IE324" s="44"/>
      <c r="IF324" s="44"/>
      <c r="IG324" s="44"/>
      <c r="IH324" s="44"/>
      <c r="II324" s="44"/>
      <c r="IJ324" s="44"/>
      <c r="IK324" s="44"/>
      <c r="IL324" s="44"/>
      <c r="IM324" s="44"/>
      <c r="IN324" s="44"/>
      <c r="IO324" s="44"/>
      <c r="IP324" s="44"/>
      <c r="IQ324" s="44"/>
      <c r="IR324" s="44"/>
      <c r="IS324" s="44"/>
      <c r="IT324" s="44"/>
      <c r="IU324" s="44"/>
      <c r="IV324" s="44"/>
    </row>
    <row r="325" spans="13:19" ht="12.75">
      <c r="M325" s="46"/>
      <c r="N325" s="46"/>
      <c r="O325" s="46"/>
      <c r="P325" s="46"/>
      <c r="Q325" s="46"/>
      <c r="R325" s="46"/>
      <c r="S325" s="46"/>
    </row>
    <row r="326" spans="13:256" ht="12.75">
      <c r="M326" s="45"/>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c r="GZ326" s="44"/>
      <c r="HA326" s="44"/>
      <c r="HB326" s="44"/>
      <c r="HC326" s="44"/>
      <c r="HD326" s="44"/>
      <c r="HE326" s="44"/>
      <c r="HF326" s="44"/>
      <c r="HG326" s="44"/>
      <c r="HH326" s="44"/>
      <c r="HI326" s="44"/>
      <c r="HJ326" s="44"/>
      <c r="HK326" s="44"/>
      <c r="HL326" s="44"/>
      <c r="HM326" s="44"/>
      <c r="HN326" s="44"/>
      <c r="HO326" s="44"/>
      <c r="HP326" s="44"/>
      <c r="HQ326" s="44"/>
      <c r="HR326" s="44"/>
      <c r="HS326" s="44"/>
      <c r="HT326" s="44"/>
      <c r="HU326" s="44"/>
      <c r="HV326" s="44"/>
      <c r="HW326" s="44"/>
      <c r="HX326" s="44"/>
      <c r="HY326" s="44"/>
      <c r="HZ326" s="44"/>
      <c r="IA326" s="44"/>
      <c r="IB326" s="44"/>
      <c r="IC326" s="44"/>
      <c r="ID326" s="44"/>
      <c r="IE326" s="44"/>
      <c r="IF326" s="44"/>
      <c r="IG326" s="44"/>
      <c r="IH326" s="44"/>
      <c r="II326" s="44"/>
      <c r="IJ326" s="44"/>
      <c r="IK326" s="44"/>
      <c r="IL326" s="44"/>
      <c r="IM326" s="44"/>
      <c r="IN326" s="44"/>
      <c r="IO326" s="44"/>
      <c r="IP326" s="44"/>
      <c r="IQ326" s="44"/>
      <c r="IR326" s="44"/>
      <c r="IS326" s="44"/>
      <c r="IT326" s="44"/>
      <c r="IU326" s="44"/>
      <c r="IV326" s="44"/>
    </row>
    <row r="327" spans="13:256" ht="12.75">
      <c r="M327" s="46"/>
      <c r="N327" s="46"/>
      <c r="O327" s="46"/>
      <c r="P327" s="46"/>
      <c r="Q327" s="46"/>
      <c r="R327" s="46"/>
      <c r="S327" s="46"/>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37"/>
      <c r="IQ327" s="37"/>
      <c r="IR327" s="37"/>
      <c r="IS327" s="37"/>
      <c r="IT327" s="37"/>
      <c r="IU327" s="37"/>
      <c r="IV327" s="37"/>
    </row>
    <row r="329" spans="14:21" ht="12.75">
      <c r="N329" s="37"/>
      <c r="O329" s="37"/>
      <c r="P329" s="37"/>
      <c r="Q329" s="37"/>
      <c r="R329" s="37"/>
      <c r="T329" s="37"/>
      <c r="U329" s="37"/>
    </row>
    <row r="330" spans="14:21" ht="12.75">
      <c r="N330" s="37"/>
      <c r="O330" s="37"/>
      <c r="P330" s="37"/>
      <c r="Q330" s="37"/>
      <c r="R330" s="37"/>
      <c r="T330" s="37"/>
      <c r="U330" s="37"/>
    </row>
    <row r="331" spans="15:22" ht="12.75">
      <c r="O331" s="37"/>
      <c r="P331" s="37"/>
      <c r="Q331" s="37"/>
      <c r="R331" s="37"/>
      <c r="S331" s="37"/>
      <c r="U331" s="37"/>
      <c r="V331" s="37"/>
    </row>
    <row r="332" spans="15:22" ht="12.75">
      <c r="O332" s="37"/>
      <c r="P332" s="37"/>
      <c r="Q332" s="37"/>
      <c r="R332" s="37"/>
      <c r="S332" s="37"/>
      <c r="U332" s="37"/>
      <c r="V332" s="37"/>
    </row>
    <row r="333" spans="15:22" ht="12.75">
      <c r="O333" s="37"/>
      <c r="P333" s="37"/>
      <c r="Q333" s="37"/>
      <c r="R333" s="37"/>
      <c r="S333" s="37"/>
      <c r="U333" s="37"/>
      <c r="V333" s="37"/>
    </row>
    <row r="334" spans="15:22" ht="12.75">
      <c r="O334" s="37"/>
      <c r="P334" s="37"/>
      <c r="Q334" s="37"/>
      <c r="R334" s="37"/>
      <c r="S334" s="37"/>
      <c r="U334" s="37"/>
      <c r="V334" s="37"/>
    </row>
    <row r="335" spans="13:22" ht="12.75">
      <c r="M335" s="37"/>
      <c r="O335" s="37"/>
      <c r="P335" s="37"/>
      <c r="Q335" s="37"/>
      <c r="R335" s="37"/>
      <c r="S335" s="37"/>
      <c r="U335" s="37"/>
      <c r="V335" s="37"/>
    </row>
    <row r="336" spans="13:60" ht="12.75">
      <c r="M336" s="46"/>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row>
    <row r="337" spans="13:22" ht="12.75">
      <c r="M337" s="37"/>
      <c r="O337" s="37"/>
      <c r="P337" s="37"/>
      <c r="Q337" s="37"/>
      <c r="R337" s="37"/>
      <c r="S337" s="37"/>
      <c r="U337" s="37"/>
      <c r="V337" s="37"/>
    </row>
    <row r="338" spans="13:256" ht="12.75">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6"/>
      <c r="CD338" s="46"/>
      <c r="CE338" s="46"/>
      <c r="CF338" s="46"/>
      <c r="CG338" s="46"/>
      <c r="CH338" s="46"/>
      <c r="CI338" s="46"/>
      <c r="CJ338" s="46"/>
      <c r="CK338" s="46"/>
      <c r="CL338" s="46"/>
      <c r="CM338" s="46"/>
      <c r="CN338" s="46"/>
      <c r="CO338" s="46"/>
      <c r="CP338" s="46"/>
      <c r="CQ338" s="46"/>
      <c r="CR338" s="46"/>
      <c r="CS338" s="46"/>
      <c r="CT338" s="46"/>
      <c r="CU338" s="46"/>
      <c r="CV338" s="46"/>
      <c r="CW338" s="46"/>
      <c r="CX338" s="46"/>
      <c r="CY338" s="46"/>
      <c r="CZ338" s="46"/>
      <c r="DA338" s="46"/>
      <c r="DB338" s="46"/>
      <c r="DC338" s="46"/>
      <c r="DD338" s="46"/>
      <c r="DE338" s="46"/>
      <c r="DF338" s="46"/>
      <c r="DG338" s="46"/>
      <c r="DH338" s="46"/>
      <c r="DI338" s="46"/>
      <c r="DJ338" s="46"/>
      <c r="DK338" s="46"/>
      <c r="DL338" s="46"/>
      <c r="DM338" s="46"/>
      <c r="DN338" s="46"/>
      <c r="DO338" s="46"/>
      <c r="DP338" s="46"/>
      <c r="DQ338" s="46"/>
      <c r="DR338" s="46"/>
      <c r="DS338" s="46"/>
      <c r="DT338" s="46"/>
      <c r="DU338" s="46"/>
      <c r="DV338" s="46"/>
      <c r="DW338" s="46"/>
      <c r="DX338" s="46"/>
      <c r="DY338" s="46"/>
      <c r="DZ338" s="46"/>
      <c r="EA338" s="46"/>
      <c r="EB338" s="46"/>
      <c r="EC338" s="46"/>
      <c r="ED338" s="46"/>
      <c r="EE338" s="46"/>
      <c r="EF338" s="46"/>
      <c r="EG338" s="46"/>
      <c r="EH338" s="46"/>
      <c r="EI338" s="46"/>
      <c r="EJ338" s="46"/>
      <c r="EK338" s="46"/>
      <c r="EL338" s="46"/>
      <c r="EM338" s="46"/>
      <c r="EN338" s="46"/>
      <c r="EO338" s="46"/>
      <c r="EP338" s="46"/>
      <c r="EQ338" s="46"/>
      <c r="ER338" s="46"/>
      <c r="ES338" s="46"/>
      <c r="ET338" s="46"/>
      <c r="EU338" s="46"/>
      <c r="EV338" s="46"/>
      <c r="EW338" s="46"/>
      <c r="EX338" s="46"/>
      <c r="EY338" s="46"/>
      <c r="EZ338" s="46"/>
      <c r="FA338" s="46"/>
      <c r="FB338" s="46"/>
      <c r="FC338" s="46"/>
      <c r="FD338" s="46"/>
      <c r="FE338" s="46"/>
      <c r="FF338" s="46"/>
      <c r="FG338" s="46"/>
      <c r="FH338" s="46"/>
      <c r="FI338" s="46"/>
      <c r="FJ338" s="46"/>
      <c r="FK338" s="46"/>
      <c r="FL338" s="46"/>
      <c r="FM338" s="46"/>
      <c r="FN338" s="46"/>
      <c r="FO338" s="46"/>
      <c r="FP338" s="46"/>
      <c r="FQ338" s="46"/>
      <c r="FR338" s="46"/>
      <c r="FS338" s="46"/>
      <c r="FT338" s="46"/>
      <c r="FU338" s="46"/>
      <c r="FV338" s="46"/>
      <c r="FW338" s="46"/>
      <c r="FX338" s="46"/>
      <c r="FY338" s="46"/>
      <c r="FZ338" s="46"/>
      <c r="GA338" s="46"/>
      <c r="GB338" s="46"/>
      <c r="GC338" s="46"/>
      <c r="GD338" s="46"/>
      <c r="GE338" s="46"/>
      <c r="GF338" s="46"/>
      <c r="GG338" s="46"/>
      <c r="GH338" s="46"/>
      <c r="GI338" s="46"/>
      <c r="GJ338" s="46"/>
      <c r="GK338" s="46"/>
      <c r="GL338" s="46"/>
      <c r="GM338" s="46"/>
      <c r="GN338" s="46"/>
      <c r="GO338" s="46"/>
      <c r="GP338" s="46"/>
      <c r="GQ338" s="46"/>
      <c r="GR338" s="46"/>
      <c r="GS338" s="46"/>
      <c r="GT338" s="46"/>
      <c r="GU338" s="46"/>
      <c r="GV338" s="46"/>
      <c r="GW338" s="46"/>
      <c r="GX338" s="46"/>
      <c r="GY338" s="46"/>
      <c r="GZ338" s="46"/>
      <c r="HA338" s="46"/>
      <c r="HB338" s="46"/>
      <c r="HC338" s="46"/>
      <c r="HD338" s="46"/>
      <c r="HE338" s="46"/>
      <c r="HF338" s="46"/>
      <c r="HG338" s="46"/>
      <c r="HH338" s="46"/>
      <c r="HI338" s="46"/>
      <c r="HJ338" s="46"/>
      <c r="HK338" s="46"/>
      <c r="HL338" s="46"/>
      <c r="HM338" s="46"/>
      <c r="HN338" s="46"/>
      <c r="HO338" s="46"/>
      <c r="HP338" s="46"/>
      <c r="HQ338" s="46"/>
      <c r="HR338" s="46"/>
      <c r="HS338" s="46"/>
      <c r="HT338" s="46"/>
      <c r="HU338" s="46"/>
      <c r="HV338" s="46"/>
      <c r="HW338" s="46"/>
      <c r="HX338" s="46"/>
      <c r="HY338" s="46"/>
      <c r="HZ338" s="46"/>
      <c r="IA338" s="46"/>
      <c r="IB338" s="46"/>
      <c r="IC338" s="46"/>
      <c r="ID338" s="46"/>
      <c r="IE338" s="46"/>
      <c r="IF338" s="46"/>
      <c r="IG338" s="46"/>
      <c r="IH338" s="46"/>
      <c r="II338" s="46"/>
      <c r="IJ338" s="46"/>
      <c r="IK338" s="46"/>
      <c r="IL338" s="46"/>
      <c r="IM338" s="46"/>
      <c r="IN338" s="46"/>
      <c r="IO338" s="46"/>
      <c r="IP338" s="46"/>
      <c r="IQ338" s="46"/>
      <c r="IR338" s="46"/>
      <c r="IS338" s="46"/>
      <c r="IT338" s="46"/>
      <c r="IU338" s="46"/>
      <c r="IV338" s="46"/>
    </row>
    <row r="339" spans="13:22" ht="12.75">
      <c r="M339" s="37"/>
      <c r="O339" s="37"/>
      <c r="P339" s="37"/>
      <c r="Q339" s="37"/>
      <c r="R339" s="37"/>
      <c r="S339" s="37"/>
      <c r="U339" s="37"/>
      <c r="V339" s="37"/>
    </row>
    <row r="340" spans="13:256" ht="12.75">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c r="DG340" s="37"/>
      <c r="DH340" s="37"/>
      <c r="DI340" s="37"/>
      <c r="DJ340" s="37"/>
      <c r="DK340" s="37"/>
      <c r="DL340" s="37"/>
      <c r="DM340" s="37"/>
      <c r="DN340" s="37"/>
      <c r="DO340" s="37"/>
      <c r="DP340" s="37"/>
      <c r="DQ340" s="37"/>
      <c r="DR340" s="37"/>
      <c r="DS340" s="37"/>
      <c r="DT340" s="37"/>
      <c r="DU340" s="37"/>
      <c r="DV340" s="37"/>
      <c r="DW340" s="37"/>
      <c r="DX340" s="37"/>
      <c r="DY340" s="37"/>
      <c r="DZ340" s="37"/>
      <c r="EA340" s="37"/>
      <c r="EB340" s="37"/>
      <c r="EC340" s="37"/>
      <c r="ED340" s="37"/>
      <c r="EE340" s="37"/>
      <c r="EF340" s="37"/>
      <c r="EG340" s="37"/>
      <c r="EH340" s="37"/>
      <c r="EI340" s="37"/>
      <c r="EJ340" s="37"/>
      <c r="EK340" s="37"/>
      <c r="EL340" s="37"/>
      <c r="EM340" s="37"/>
      <c r="EN340" s="37"/>
      <c r="EO340" s="37"/>
      <c r="EP340" s="37"/>
      <c r="EQ340" s="37"/>
      <c r="ER340" s="37"/>
      <c r="ES340" s="37"/>
      <c r="ET340" s="37"/>
      <c r="EU340" s="37"/>
      <c r="EV340" s="37"/>
      <c r="EW340" s="37"/>
      <c r="EX340" s="37"/>
      <c r="EY340" s="37"/>
      <c r="EZ340" s="37"/>
      <c r="FA340" s="37"/>
      <c r="FB340" s="37"/>
      <c r="FC340" s="37"/>
      <c r="FD340" s="37"/>
      <c r="FE340" s="37"/>
      <c r="FF340" s="37"/>
      <c r="FG340" s="37"/>
      <c r="FH340" s="37"/>
      <c r="FI340" s="37"/>
      <c r="FJ340" s="37"/>
      <c r="FK340" s="37"/>
      <c r="FL340" s="37"/>
      <c r="FM340" s="37"/>
      <c r="FN340" s="37"/>
      <c r="FO340" s="37"/>
      <c r="FP340" s="37"/>
      <c r="FQ340" s="37"/>
      <c r="FR340" s="37"/>
      <c r="FS340" s="37"/>
      <c r="FT340" s="37"/>
      <c r="FU340" s="37"/>
      <c r="FV340" s="37"/>
      <c r="FW340" s="37"/>
      <c r="FX340" s="37"/>
      <c r="FY340" s="37"/>
      <c r="FZ340" s="37"/>
      <c r="GA340" s="37"/>
      <c r="GB340" s="37"/>
      <c r="GC340" s="37"/>
      <c r="GD340" s="37"/>
      <c r="GE340" s="37"/>
      <c r="GF340" s="37"/>
      <c r="GG340" s="37"/>
      <c r="GH340" s="37"/>
      <c r="GI340" s="37"/>
      <c r="GJ340" s="37"/>
      <c r="GK340" s="37"/>
      <c r="GL340" s="37"/>
      <c r="GM340" s="37"/>
      <c r="GN340" s="37"/>
      <c r="GO340" s="37"/>
      <c r="GP340" s="37"/>
      <c r="GQ340" s="37"/>
      <c r="GR340" s="37"/>
      <c r="GS340" s="37"/>
      <c r="GT340" s="37"/>
      <c r="GU340" s="37"/>
      <c r="GV340" s="37"/>
      <c r="GW340" s="37"/>
      <c r="GX340" s="37"/>
      <c r="GY340" s="37"/>
      <c r="GZ340" s="37"/>
      <c r="HA340" s="37"/>
      <c r="HB340" s="37"/>
      <c r="HC340" s="37"/>
      <c r="HD340" s="37"/>
      <c r="HE340" s="37"/>
      <c r="HF340" s="37"/>
      <c r="HG340" s="37"/>
      <c r="HH340" s="37"/>
      <c r="HI340" s="37"/>
      <c r="HJ340" s="37"/>
      <c r="HK340" s="37"/>
      <c r="HL340" s="37"/>
      <c r="HM340" s="37"/>
      <c r="HN340" s="37"/>
      <c r="HO340" s="37"/>
      <c r="HP340" s="37"/>
      <c r="HQ340" s="37"/>
      <c r="HR340" s="37"/>
      <c r="HS340" s="37"/>
      <c r="HT340" s="37"/>
      <c r="HU340" s="37"/>
      <c r="HV340" s="37"/>
      <c r="HW340" s="37"/>
      <c r="HX340" s="37"/>
      <c r="HY340" s="37"/>
      <c r="HZ340" s="37"/>
      <c r="IA340" s="37"/>
      <c r="IB340" s="37"/>
      <c r="IC340" s="37"/>
      <c r="ID340" s="37"/>
      <c r="IE340" s="37"/>
      <c r="IF340" s="37"/>
      <c r="IG340" s="37"/>
      <c r="IH340" s="37"/>
      <c r="II340" s="37"/>
      <c r="IJ340" s="37"/>
      <c r="IK340" s="37"/>
      <c r="IL340" s="37"/>
      <c r="IM340" s="37"/>
      <c r="IN340" s="37"/>
      <c r="IO340" s="37"/>
      <c r="IP340" s="37"/>
      <c r="IQ340" s="37"/>
      <c r="IR340" s="37"/>
      <c r="IS340" s="37"/>
      <c r="IT340" s="37"/>
      <c r="IU340" s="37"/>
      <c r="IV340" s="37"/>
    </row>
    <row r="341" spans="13:256" ht="12.75">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c r="DA341" s="46"/>
      <c r="DB341" s="46"/>
      <c r="DC341" s="46"/>
      <c r="DD341" s="46"/>
      <c r="DE341" s="46"/>
      <c r="DF341" s="46"/>
      <c r="DG341" s="46"/>
      <c r="DH341" s="46"/>
      <c r="DI341" s="46"/>
      <c r="DJ341" s="46"/>
      <c r="DK341" s="46"/>
      <c r="DL341" s="46"/>
      <c r="DM341" s="46"/>
      <c r="DN341" s="46"/>
      <c r="DO341" s="46"/>
      <c r="DP341" s="46"/>
      <c r="DQ341" s="46"/>
      <c r="DR341" s="46"/>
      <c r="DS341" s="46"/>
      <c r="DT341" s="46"/>
      <c r="DU341" s="46"/>
      <c r="DV341" s="46"/>
      <c r="DW341" s="46"/>
      <c r="DX341" s="46"/>
      <c r="DY341" s="46"/>
      <c r="DZ341" s="46"/>
      <c r="EA341" s="46"/>
      <c r="EB341" s="46"/>
      <c r="EC341" s="46"/>
      <c r="ED341" s="46"/>
      <c r="EE341" s="46"/>
      <c r="EF341" s="46"/>
      <c r="EG341" s="46"/>
      <c r="EH341" s="46"/>
      <c r="EI341" s="46"/>
      <c r="EJ341" s="46"/>
      <c r="EK341" s="46"/>
      <c r="EL341" s="46"/>
      <c r="EM341" s="46"/>
      <c r="EN341" s="46"/>
      <c r="EO341" s="46"/>
      <c r="EP341" s="46"/>
      <c r="EQ341" s="46"/>
      <c r="ER341" s="46"/>
      <c r="ES341" s="46"/>
      <c r="ET341" s="46"/>
      <c r="EU341" s="46"/>
      <c r="EV341" s="46"/>
      <c r="EW341" s="46"/>
      <c r="EX341" s="46"/>
      <c r="EY341" s="46"/>
      <c r="EZ341" s="46"/>
      <c r="FA341" s="46"/>
      <c r="FB341" s="46"/>
      <c r="FC341" s="46"/>
      <c r="FD341" s="46"/>
      <c r="FE341" s="46"/>
      <c r="FF341" s="46"/>
      <c r="FG341" s="46"/>
      <c r="FH341" s="46"/>
      <c r="FI341" s="46"/>
      <c r="FJ341" s="46"/>
      <c r="FK341" s="46"/>
      <c r="FL341" s="46"/>
      <c r="FM341" s="46"/>
      <c r="FN341" s="46"/>
      <c r="FO341" s="46"/>
      <c r="FP341" s="46"/>
      <c r="FQ341" s="46"/>
      <c r="FR341" s="46"/>
      <c r="FS341" s="46"/>
      <c r="FT341" s="46"/>
      <c r="FU341" s="46"/>
      <c r="FV341" s="46"/>
      <c r="FW341" s="46"/>
      <c r="FX341" s="46"/>
      <c r="FY341" s="46"/>
      <c r="FZ341" s="46"/>
      <c r="GA341" s="46"/>
      <c r="GB341" s="46"/>
      <c r="GC341" s="46"/>
      <c r="GD341" s="46"/>
      <c r="GE341" s="46"/>
      <c r="GF341" s="46"/>
      <c r="GG341" s="46"/>
      <c r="GH341" s="46"/>
      <c r="GI341" s="46"/>
      <c r="GJ341" s="46"/>
      <c r="GK341" s="46"/>
      <c r="GL341" s="46"/>
      <c r="GM341" s="46"/>
      <c r="GN341" s="46"/>
      <c r="GO341" s="46"/>
      <c r="GP341" s="46"/>
      <c r="GQ341" s="46"/>
      <c r="GR341" s="46"/>
      <c r="GS341" s="46"/>
      <c r="GT341" s="46"/>
      <c r="GU341" s="46"/>
      <c r="GV341" s="46"/>
      <c r="GW341" s="46"/>
      <c r="GX341" s="46"/>
      <c r="GY341" s="46"/>
      <c r="GZ341" s="46"/>
      <c r="HA341" s="46"/>
      <c r="HB341" s="46"/>
      <c r="HC341" s="46"/>
      <c r="HD341" s="46"/>
      <c r="HE341" s="46"/>
      <c r="HF341" s="46"/>
      <c r="HG341" s="46"/>
      <c r="HH341" s="46"/>
      <c r="HI341" s="46"/>
      <c r="HJ341" s="46"/>
      <c r="HK341" s="46"/>
      <c r="HL341" s="46"/>
      <c r="HM341" s="46"/>
      <c r="HN341" s="46"/>
      <c r="HO341" s="46"/>
      <c r="HP341" s="46"/>
      <c r="HQ341" s="46"/>
      <c r="HR341" s="46"/>
      <c r="HS341" s="46"/>
      <c r="HT341" s="46"/>
      <c r="HU341" s="46"/>
      <c r="HV341" s="46"/>
      <c r="HW341" s="46"/>
      <c r="HX341" s="46"/>
      <c r="HY341" s="46"/>
      <c r="HZ341" s="46"/>
      <c r="IA341" s="46"/>
      <c r="IB341" s="46"/>
      <c r="IC341" s="46"/>
      <c r="ID341" s="46"/>
      <c r="IE341" s="46"/>
      <c r="IF341" s="46"/>
      <c r="IG341" s="46"/>
      <c r="IH341" s="46"/>
      <c r="II341" s="46"/>
      <c r="IJ341" s="46"/>
      <c r="IK341" s="46"/>
      <c r="IL341" s="46"/>
      <c r="IM341" s="46"/>
      <c r="IN341" s="46"/>
      <c r="IO341" s="46"/>
      <c r="IP341" s="46"/>
      <c r="IQ341" s="46"/>
      <c r="IR341" s="46"/>
      <c r="IS341" s="46"/>
      <c r="IT341" s="46"/>
      <c r="IU341" s="46"/>
      <c r="IV341" s="46"/>
    </row>
    <row r="342" spans="13:256" ht="12.75">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6"/>
      <c r="CD342" s="46"/>
      <c r="CE342" s="46"/>
      <c r="CF342" s="46"/>
      <c r="CG342" s="46"/>
      <c r="CH342" s="46"/>
      <c r="CI342" s="46"/>
      <c r="CJ342" s="46"/>
      <c r="CK342" s="46"/>
      <c r="CL342" s="46"/>
      <c r="CM342" s="46"/>
      <c r="CN342" s="46"/>
      <c r="CO342" s="46"/>
      <c r="CP342" s="46"/>
      <c r="CQ342" s="46"/>
      <c r="CR342" s="46"/>
      <c r="CS342" s="46"/>
      <c r="CT342" s="46"/>
      <c r="CU342" s="46"/>
      <c r="CV342" s="46"/>
      <c r="CW342" s="46"/>
      <c r="CX342" s="46"/>
      <c r="CY342" s="46"/>
      <c r="CZ342" s="46"/>
      <c r="DA342" s="46"/>
      <c r="DB342" s="46"/>
      <c r="DC342" s="46"/>
      <c r="DD342" s="46"/>
      <c r="DE342" s="46"/>
      <c r="DF342" s="46"/>
      <c r="DG342" s="46"/>
      <c r="DH342" s="46"/>
      <c r="DI342" s="46"/>
      <c r="DJ342" s="46"/>
      <c r="DK342" s="46"/>
      <c r="DL342" s="46"/>
      <c r="DM342" s="46"/>
      <c r="DN342" s="46"/>
      <c r="DO342" s="46"/>
      <c r="DP342" s="46"/>
      <c r="DQ342" s="46"/>
      <c r="DR342" s="46"/>
      <c r="DS342" s="46"/>
      <c r="DT342" s="46"/>
      <c r="DU342" s="46"/>
      <c r="DV342" s="46"/>
      <c r="DW342" s="46"/>
      <c r="DX342" s="46"/>
      <c r="DY342" s="46"/>
      <c r="DZ342" s="46"/>
      <c r="EA342" s="46"/>
      <c r="EB342" s="46"/>
      <c r="EC342" s="46"/>
      <c r="ED342" s="46"/>
      <c r="EE342" s="46"/>
      <c r="EF342" s="46"/>
      <c r="EG342" s="46"/>
      <c r="EH342" s="46"/>
      <c r="EI342" s="46"/>
      <c r="EJ342" s="46"/>
      <c r="EK342" s="46"/>
      <c r="EL342" s="46"/>
      <c r="EM342" s="46"/>
      <c r="EN342" s="46"/>
      <c r="EO342" s="46"/>
      <c r="EP342" s="46"/>
      <c r="EQ342" s="46"/>
      <c r="ER342" s="46"/>
      <c r="ES342" s="46"/>
      <c r="ET342" s="46"/>
      <c r="EU342" s="46"/>
      <c r="EV342" s="46"/>
      <c r="EW342" s="46"/>
      <c r="EX342" s="46"/>
      <c r="EY342" s="46"/>
      <c r="EZ342" s="46"/>
      <c r="FA342" s="46"/>
      <c r="FB342" s="46"/>
      <c r="FC342" s="46"/>
      <c r="FD342" s="46"/>
      <c r="FE342" s="46"/>
      <c r="FF342" s="46"/>
      <c r="FG342" s="46"/>
      <c r="FH342" s="46"/>
      <c r="FI342" s="46"/>
      <c r="FJ342" s="46"/>
      <c r="FK342" s="46"/>
      <c r="FL342" s="46"/>
      <c r="FM342" s="46"/>
      <c r="FN342" s="46"/>
      <c r="FO342" s="46"/>
      <c r="FP342" s="46"/>
      <c r="FQ342" s="46"/>
      <c r="FR342" s="46"/>
      <c r="FS342" s="46"/>
      <c r="FT342" s="46"/>
      <c r="FU342" s="46"/>
      <c r="FV342" s="46"/>
      <c r="FW342" s="46"/>
      <c r="FX342" s="46"/>
      <c r="FY342" s="46"/>
      <c r="FZ342" s="46"/>
      <c r="GA342" s="46"/>
      <c r="GB342" s="46"/>
      <c r="GC342" s="46"/>
      <c r="GD342" s="46"/>
      <c r="GE342" s="46"/>
      <c r="GF342" s="46"/>
      <c r="GG342" s="46"/>
      <c r="GH342" s="46"/>
      <c r="GI342" s="46"/>
      <c r="GJ342" s="46"/>
      <c r="GK342" s="46"/>
      <c r="GL342" s="46"/>
      <c r="GM342" s="46"/>
      <c r="GN342" s="46"/>
      <c r="GO342" s="46"/>
      <c r="GP342" s="46"/>
      <c r="GQ342" s="46"/>
      <c r="GR342" s="46"/>
      <c r="GS342" s="46"/>
      <c r="GT342" s="46"/>
      <c r="GU342" s="46"/>
      <c r="GV342" s="46"/>
      <c r="GW342" s="46"/>
      <c r="GX342" s="46"/>
      <c r="GY342" s="46"/>
      <c r="GZ342" s="46"/>
      <c r="HA342" s="46"/>
      <c r="HB342" s="46"/>
      <c r="HC342" s="46"/>
      <c r="HD342" s="46"/>
      <c r="HE342" s="46"/>
      <c r="HF342" s="46"/>
      <c r="HG342" s="46"/>
      <c r="HH342" s="46"/>
      <c r="HI342" s="46"/>
      <c r="HJ342" s="46"/>
      <c r="HK342" s="46"/>
      <c r="HL342" s="46"/>
      <c r="HM342" s="46"/>
      <c r="HN342" s="46"/>
      <c r="HO342" s="46"/>
      <c r="HP342" s="46"/>
      <c r="HQ342" s="46"/>
      <c r="HR342" s="46"/>
      <c r="HS342" s="46"/>
      <c r="HT342" s="46"/>
      <c r="HU342" s="46"/>
      <c r="HV342" s="46"/>
      <c r="HW342" s="46"/>
      <c r="HX342" s="46"/>
      <c r="HY342" s="46"/>
      <c r="HZ342" s="46"/>
      <c r="IA342" s="46"/>
      <c r="IB342" s="46"/>
      <c r="IC342" s="46"/>
      <c r="ID342" s="46"/>
      <c r="IE342" s="46"/>
      <c r="IF342" s="46"/>
      <c r="IG342" s="46"/>
      <c r="IH342" s="46"/>
      <c r="II342" s="46"/>
      <c r="IJ342" s="46"/>
      <c r="IK342" s="46"/>
      <c r="IL342" s="46"/>
      <c r="IM342" s="46"/>
      <c r="IN342" s="46"/>
      <c r="IO342" s="46"/>
      <c r="IP342" s="46"/>
      <c r="IQ342" s="46"/>
      <c r="IR342" s="46"/>
      <c r="IS342" s="46"/>
      <c r="IT342" s="46"/>
      <c r="IU342" s="46"/>
      <c r="IV342" s="46"/>
    </row>
    <row r="351" ht="12.75">
      <c r="M351" s="43"/>
    </row>
    <row r="354" spans="13:256" ht="12.75">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c r="GZ354" s="44"/>
      <c r="HA354" s="44"/>
      <c r="HB354" s="44"/>
      <c r="HC354" s="44"/>
      <c r="HD354" s="44"/>
      <c r="HE354" s="44"/>
      <c r="HF354" s="44"/>
      <c r="HG354" s="44"/>
      <c r="HH354" s="44"/>
      <c r="HI354" s="44"/>
      <c r="HJ354" s="44"/>
      <c r="HK354" s="44"/>
      <c r="HL354" s="44"/>
      <c r="HM354" s="44"/>
      <c r="HN354" s="44"/>
      <c r="HO354" s="44"/>
      <c r="HP354" s="44"/>
      <c r="HQ354" s="44"/>
      <c r="HR354" s="44"/>
      <c r="HS354" s="44"/>
      <c r="HT354" s="44"/>
      <c r="HU354" s="44"/>
      <c r="HV354" s="44"/>
      <c r="HW354" s="44"/>
      <c r="HX354" s="44"/>
      <c r="HY354" s="44"/>
      <c r="HZ354" s="44"/>
      <c r="IA354" s="44"/>
      <c r="IB354" s="44"/>
      <c r="IC354" s="44"/>
      <c r="ID354" s="44"/>
      <c r="IE354" s="44"/>
      <c r="IF354" s="44"/>
      <c r="IG354" s="44"/>
      <c r="IH354" s="44"/>
      <c r="II354" s="44"/>
      <c r="IJ354" s="44"/>
      <c r="IK354" s="44"/>
      <c r="IL354" s="44"/>
      <c r="IM354" s="44"/>
      <c r="IN354" s="44"/>
      <c r="IO354" s="44"/>
      <c r="IP354" s="44"/>
      <c r="IQ354" s="44"/>
      <c r="IR354" s="44"/>
      <c r="IS354" s="44"/>
      <c r="IT354" s="44"/>
      <c r="IU354" s="44"/>
      <c r="IV354" s="44"/>
    </row>
    <row r="355" spans="13:256" ht="12.75">
      <c r="M355" s="45"/>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c r="GZ355" s="44"/>
      <c r="HA355" s="44"/>
      <c r="HB355" s="44"/>
      <c r="HC355" s="44"/>
      <c r="HD355" s="44"/>
      <c r="HE355" s="44"/>
      <c r="HF355" s="44"/>
      <c r="HG355" s="44"/>
      <c r="HH355" s="44"/>
      <c r="HI355" s="44"/>
      <c r="HJ355" s="44"/>
      <c r="HK355" s="44"/>
      <c r="HL355" s="44"/>
      <c r="HM355" s="44"/>
      <c r="HN355" s="44"/>
      <c r="HO355" s="44"/>
      <c r="HP355" s="44"/>
      <c r="HQ355" s="44"/>
      <c r="HR355" s="44"/>
      <c r="HS355" s="44"/>
      <c r="HT355" s="44"/>
      <c r="HU355" s="44"/>
      <c r="HV355" s="44"/>
      <c r="HW355" s="44"/>
      <c r="HX355" s="44"/>
      <c r="HY355" s="44"/>
      <c r="HZ355" s="44"/>
      <c r="IA355" s="44"/>
      <c r="IB355" s="44"/>
      <c r="IC355" s="44"/>
      <c r="ID355" s="44"/>
      <c r="IE355" s="44"/>
      <c r="IF355" s="44"/>
      <c r="IG355" s="44"/>
      <c r="IH355" s="44"/>
      <c r="II355" s="44"/>
      <c r="IJ355" s="44"/>
      <c r="IK355" s="44"/>
      <c r="IL355" s="44"/>
      <c r="IM355" s="44"/>
      <c r="IN355" s="44"/>
      <c r="IO355" s="44"/>
      <c r="IP355" s="44"/>
      <c r="IQ355" s="44"/>
      <c r="IR355" s="44"/>
      <c r="IS355" s="44"/>
      <c r="IT355" s="44"/>
      <c r="IU355" s="44"/>
      <c r="IV355" s="44"/>
    </row>
    <row r="356" spans="13:256" ht="12.75">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c r="GZ356" s="44"/>
      <c r="HA356" s="44"/>
      <c r="HB356" s="44"/>
      <c r="HC356" s="44"/>
      <c r="HD356" s="44"/>
      <c r="HE356" s="44"/>
      <c r="HF356" s="44"/>
      <c r="HG356" s="44"/>
      <c r="HH356" s="44"/>
      <c r="HI356" s="44"/>
      <c r="HJ356" s="44"/>
      <c r="HK356" s="44"/>
      <c r="HL356" s="44"/>
      <c r="HM356" s="44"/>
      <c r="HN356" s="44"/>
      <c r="HO356" s="44"/>
      <c r="HP356" s="44"/>
      <c r="HQ356" s="44"/>
      <c r="HR356" s="44"/>
      <c r="HS356" s="44"/>
      <c r="HT356" s="44"/>
      <c r="HU356" s="44"/>
      <c r="HV356" s="44"/>
      <c r="HW356" s="44"/>
      <c r="HX356" s="44"/>
      <c r="HY356" s="44"/>
      <c r="HZ356" s="44"/>
      <c r="IA356" s="44"/>
      <c r="IB356" s="44"/>
      <c r="IC356" s="44"/>
      <c r="ID356" s="44"/>
      <c r="IE356" s="44"/>
      <c r="IF356" s="44"/>
      <c r="IG356" s="44"/>
      <c r="IH356" s="44"/>
      <c r="II356" s="44"/>
      <c r="IJ356" s="44"/>
      <c r="IK356" s="44"/>
      <c r="IL356" s="44"/>
      <c r="IM356" s="44"/>
      <c r="IN356" s="44"/>
      <c r="IO356" s="44"/>
      <c r="IP356" s="44"/>
      <c r="IQ356" s="44"/>
      <c r="IR356" s="44"/>
      <c r="IS356" s="44"/>
      <c r="IT356" s="44"/>
      <c r="IU356" s="44"/>
      <c r="IV356" s="44"/>
    </row>
    <row r="357" spans="13:256" ht="12.75">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c r="GZ357" s="44"/>
      <c r="HA357" s="44"/>
      <c r="HB357" s="44"/>
      <c r="HC357" s="44"/>
      <c r="HD357" s="44"/>
      <c r="HE357" s="44"/>
      <c r="HF357" s="44"/>
      <c r="HG357" s="44"/>
      <c r="HH357" s="44"/>
      <c r="HI357" s="44"/>
      <c r="HJ357" s="44"/>
      <c r="HK357" s="44"/>
      <c r="HL357" s="44"/>
      <c r="HM357" s="44"/>
      <c r="HN357" s="44"/>
      <c r="HO357" s="44"/>
      <c r="HP357" s="44"/>
      <c r="HQ357" s="44"/>
      <c r="HR357" s="44"/>
      <c r="HS357" s="44"/>
      <c r="HT357" s="44"/>
      <c r="HU357" s="44"/>
      <c r="HV357" s="44"/>
      <c r="HW357" s="44"/>
      <c r="HX357" s="44"/>
      <c r="HY357" s="44"/>
      <c r="HZ357" s="44"/>
      <c r="IA357" s="44"/>
      <c r="IB357" s="44"/>
      <c r="IC357" s="44"/>
      <c r="ID357" s="44"/>
      <c r="IE357" s="44"/>
      <c r="IF357" s="44"/>
      <c r="IG357" s="44"/>
      <c r="IH357" s="44"/>
      <c r="II357" s="44"/>
      <c r="IJ357" s="44"/>
      <c r="IK357" s="44"/>
      <c r="IL357" s="44"/>
      <c r="IM357" s="44"/>
      <c r="IN357" s="44"/>
      <c r="IO357" s="44"/>
      <c r="IP357" s="44"/>
      <c r="IQ357" s="44"/>
      <c r="IR357" s="44"/>
      <c r="IS357" s="44"/>
      <c r="IT357" s="44"/>
      <c r="IU357" s="44"/>
      <c r="IV357" s="44"/>
    </row>
    <row r="358" spans="13:256" ht="12.75">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c r="GZ358" s="44"/>
      <c r="HA358" s="44"/>
      <c r="HB358" s="44"/>
      <c r="HC358" s="44"/>
      <c r="HD358" s="44"/>
      <c r="HE358" s="44"/>
      <c r="HF358" s="44"/>
      <c r="HG358" s="44"/>
      <c r="HH358" s="44"/>
      <c r="HI358" s="44"/>
      <c r="HJ358" s="44"/>
      <c r="HK358" s="44"/>
      <c r="HL358" s="44"/>
      <c r="HM358" s="44"/>
      <c r="HN358" s="44"/>
      <c r="HO358" s="44"/>
      <c r="HP358" s="44"/>
      <c r="HQ358" s="44"/>
      <c r="HR358" s="44"/>
      <c r="HS358" s="44"/>
      <c r="HT358" s="44"/>
      <c r="HU358" s="44"/>
      <c r="HV358" s="44"/>
      <c r="HW358" s="44"/>
      <c r="HX358" s="44"/>
      <c r="HY358" s="44"/>
      <c r="HZ358" s="44"/>
      <c r="IA358" s="44"/>
      <c r="IB358" s="44"/>
      <c r="IC358" s="44"/>
      <c r="ID358" s="44"/>
      <c r="IE358" s="44"/>
      <c r="IF358" s="44"/>
      <c r="IG358" s="44"/>
      <c r="IH358" s="44"/>
      <c r="II358" s="44"/>
      <c r="IJ358" s="44"/>
      <c r="IK358" s="44"/>
      <c r="IL358" s="44"/>
      <c r="IM358" s="44"/>
      <c r="IN358" s="44"/>
      <c r="IO358" s="44"/>
      <c r="IP358" s="44"/>
      <c r="IQ358" s="44"/>
      <c r="IR358" s="44"/>
      <c r="IS358" s="44"/>
      <c r="IT358" s="44"/>
      <c r="IU358" s="44"/>
      <c r="IV358" s="44"/>
    </row>
    <row r="359" spans="13:256" ht="12.75">
      <c r="M359" s="45"/>
      <c r="N359" s="45"/>
      <c r="O359" s="45"/>
      <c r="P359" s="45"/>
      <c r="Q359" s="45"/>
      <c r="R359" s="45"/>
      <c r="S359" s="45"/>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c r="GZ359" s="44"/>
      <c r="HA359" s="44"/>
      <c r="HB359" s="44"/>
      <c r="HC359" s="44"/>
      <c r="HD359" s="44"/>
      <c r="HE359" s="44"/>
      <c r="HF359" s="44"/>
      <c r="HG359" s="44"/>
      <c r="HH359" s="44"/>
      <c r="HI359" s="44"/>
      <c r="HJ359" s="44"/>
      <c r="HK359" s="44"/>
      <c r="HL359" s="44"/>
      <c r="HM359" s="44"/>
      <c r="HN359" s="44"/>
      <c r="HO359" s="44"/>
      <c r="HP359" s="44"/>
      <c r="HQ359" s="44"/>
      <c r="HR359" s="44"/>
      <c r="HS359" s="44"/>
      <c r="HT359" s="44"/>
      <c r="HU359" s="44"/>
      <c r="HV359" s="44"/>
      <c r="HW359" s="44"/>
      <c r="HX359" s="44"/>
      <c r="HY359" s="44"/>
      <c r="HZ359" s="44"/>
      <c r="IA359" s="44"/>
      <c r="IB359" s="44"/>
      <c r="IC359" s="44"/>
      <c r="ID359" s="44"/>
      <c r="IE359" s="44"/>
      <c r="IF359" s="44"/>
      <c r="IG359" s="44"/>
      <c r="IH359" s="44"/>
      <c r="II359" s="44"/>
      <c r="IJ359" s="44"/>
      <c r="IK359" s="44"/>
      <c r="IL359" s="44"/>
      <c r="IM359" s="44"/>
      <c r="IN359" s="44"/>
      <c r="IO359" s="44"/>
      <c r="IP359" s="44"/>
      <c r="IQ359" s="44"/>
      <c r="IR359" s="44"/>
      <c r="IS359" s="44"/>
      <c r="IT359" s="44"/>
      <c r="IU359" s="44"/>
      <c r="IV359" s="44"/>
    </row>
    <row r="360" spans="13:19" ht="12.75">
      <c r="M360" s="46"/>
      <c r="N360" s="37"/>
      <c r="O360" s="37"/>
      <c r="P360" s="37"/>
      <c r="Q360" s="37"/>
      <c r="R360" s="37"/>
      <c r="S360" s="37"/>
    </row>
    <row r="361" spans="13:256" ht="12.75">
      <c r="M361" s="45"/>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c r="GZ361" s="44"/>
      <c r="HA361" s="44"/>
      <c r="HB361" s="44"/>
      <c r="HC361" s="44"/>
      <c r="HD361" s="44"/>
      <c r="HE361" s="44"/>
      <c r="HF361" s="44"/>
      <c r="HG361" s="44"/>
      <c r="HH361" s="44"/>
      <c r="HI361" s="44"/>
      <c r="HJ361" s="44"/>
      <c r="HK361" s="44"/>
      <c r="HL361" s="44"/>
      <c r="HM361" s="44"/>
      <c r="HN361" s="44"/>
      <c r="HO361" s="44"/>
      <c r="HP361" s="44"/>
      <c r="HQ361" s="44"/>
      <c r="HR361" s="44"/>
      <c r="HS361" s="44"/>
      <c r="HT361" s="44"/>
      <c r="HU361" s="44"/>
      <c r="HV361" s="44"/>
      <c r="HW361" s="44"/>
      <c r="HX361" s="44"/>
      <c r="HY361" s="44"/>
      <c r="HZ361" s="44"/>
      <c r="IA361" s="44"/>
      <c r="IB361" s="44"/>
      <c r="IC361" s="44"/>
      <c r="ID361" s="44"/>
      <c r="IE361" s="44"/>
      <c r="IF361" s="44"/>
      <c r="IG361" s="44"/>
      <c r="IH361" s="44"/>
      <c r="II361" s="44"/>
      <c r="IJ361" s="44"/>
      <c r="IK361" s="44"/>
      <c r="IL361" s="44"/>
      <c r="IM361" s="44"/>
      <c r="IN361" s="44"/>
      <c r="IO361" s="44"/>
      <c r="IP361" s="44"/>
      <c r="IQ361" s="44"/>
      <c r="IR361" s="44"/>
      <c r="IS361" s="44"/>
      <c r="IT361" s="44"/>
      <c r="IU361" s="44"/>
      <c r="IV361" s="44"/>
    </row>
    <row r="362" spans="13:256" ht="12.75">
      <c r="M362" s="46"/>
      <c r="N362" s="46"/>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c r="CY362" s="37"/>
      <c r="CZ362" s="37"/>
      <c r="DA362" s="37"/>
      <c r="DB362" s="37"/>
      <c r="DC362" s="37"/>
      <c r="DD362" s="37"/>
      <c r="DE362" s="37"/>
      <c r="DF362" s="37"/>
      <c r="DG362" s="37"/>
      <c r="DH362" s="37"/>
      <c r="DI362" s="37"/>
      <c r="DJ362" s="37"/>
      <c r="DK362" s="37"/>
      <c r="DL362" s="37"/>
      <c r="DM362" s="37"/>
      <c r="DN362" s="37"/>
      <c r="DO362" s="37"/>
      <c r="DP362" s="37"/>
      <c r="DQ362" s="37"/>
      <c r="DR362" s="37"/>
      <c r="DS362" s="37"/>
      <c r="DT362" s="37"/>
      <c r="DU362" s="37"/>
      <c r="DV362" s="37"/>
      <c r="DW362" s="37"/>
      <c r="DX362" s="37"/>
      <c r="DY362" s="37"/>
      <c r="DZ362" s="37"/>
      <c r="EA362" s="37"/>
      <c r="EB362" s="37"/>
      <c r="EC362" s="37"/>
      <c r="ED362" s="37"/>
      <c r="EE362" s="37"/>
      <c r="EF362" s="37"/>
      <c r="EG362" s="37"/>
      <c r="EH362" s="37"/>
      <c r="EI362" s="37"/>
      <c r="EJ362" s="37"/>
      <c r="EK362" s="37"/>
      <c r="EL362" s="37"/>
      <c r="EM362" s="37"/>
      <c r="EN362" s="37"/>
      <c r="EO362" s="37"/>
      <c r="EP362" s="37"/>
      <c r="EQ362" s="37"/>
      <c r="ER362" s="37"/>
      <c r="ES362" s="37"/>
      <c r="ET362" s="37"/>
      <c r="EU362" s="37"/>
      <c r="EV362" s="37"/>
      <c r="EW362" s="37"/>
      <c r="EX362" s="37"/>
      <c r="EY362" s="37"/>
      <c r="EZ362" s="37"/>
      <c r="FA362" s="37"/>
      <c r="FB362" s="37"/>
      <c r="FC362" s="37"/>
      <c r="FD362" s="37"/>
      <c r="FE362" s="37"/>
      <c r="FF362" s="37"/>
      <c r="FG362" s="37"/>
      <c r="FH362" s="37"/>
      <c r="FI362" s="37"/>
      <c r="FJ362" s="37"/>
      <c r="FK362" s="37"/>
      <c r="FL362" s="37"/>
      <c r="FM362" s="37"/>
      <c r="FN362" s="37"/>
      <c r="FO362" s="37"/>
      <c r="FP362" s="37"/>
      <c r="FQ362" s="37"/>
      <c r="FR362" s="37"/>
      <c r="FS362" s="37"/>
      <c r="FT362" s="37"/>
      <c r="FU362" s="37"/>
      <c r="FV362" s="37"/>
      <c r="FW362" s="37"/>
      <c r="FX362" s="37"/>
      <c r="FY362" s="37"/>
      <c r="FZ362" s="37"/>
      <c r="GA362" s="37"/>
      <c r="GB362" s="37"/>
      <c r="GC362" s="37"/>
      <c r="GD362" s="37"/>
      <c r="GE362" s="37"/>
      <c r="GF362" s="37"/>
      <c r="GG362" s="37"/>
      <c r="GH362" s="37"/>
      <c r="GI362" s="37"/>
      <c r="GJ362" s="37"/>
      <c r="GK362" s="37"/>
      <c r="GL362" s="37"/>
      <c r="GM362" s="37"/>
      <c r="GN362" s="37"/>
      <c r="GO362" s="37"/>
      <c r="GP362" s="37"/>
      <c r="GQ362" s="37"/>
      <c r="GR362" s="37"/>
      <c r="GS362" s="37"/>
      <c r="GT362" s="37"/>
      <c r="GU362" s="37"/>
      <c r="GV362" s="37"/>
      <c r="GW362" s="37"/>
      <c r="GX362" s="37"/>
      <c r="GY362" s="37"/>
      <c r="GZ362" s="37"/>
      <c r="HA362" s="37"/>
      <c r="HB362" s="37"/>
      <c r="HC362" s="37"/>
      <c r="HD362" s="37"/>
      <c r="HE362" s="37"/>
      <c r="HF362" s="37"/>
      <c r="HG362" s="37"/>
      <c r="HH362" s="37"/>
      <c r="HI362" s="37"/>
      <c r="HJ362" s="37"/>
      <c r="HK362" s="37"/>
      <c r="HL362" s="37"/>
      <c r="HM362" s="37"/>
      <c r="HN362" s="37"/>
      <c r="HO362" s="37"/>
      <c r="HP362" s="37"/>
      <c r="HQ362" s="37"/>
      <c r="HR362" s="37"/>
      <c r="HS362" s="37"/>
      <c r="HT362" s="37"/>
      <c r="HU362" s="37"/>
      <c r="HV362" s="37"/>
      <c r="HW362" s="37"/>
      <c r="HX362" s="37"/>
      <c r="HY362" s="37"/>
      <c r="HZ362" s="37"/>
      <c r="IA362" s="37"/>
      <c r="IB362" s="37"/>
      <c r="IC362" s="37"/>
      <c r="ID362" s="37"/>
      <c r="IE362" s="37"/>
      <c r="IF362" s="37"/>
      <c r="IG362" s="37"/>
      <c r="IH362" s="37"/>
      <c r="II362" s="37"/>
      <c r="IJ362" s="37"/>
      <c r="IK362" s="37"/>
      <c r="IL362" s="37"/>
      <c r="IM362" s="37"/>
      <c r="IN362" s="37"/>
      <c r="IO362" s="37"/>
      <c r="IP362" s="37"/>
      <c r="IQ362" s="37"/>
      <c r="IR362" s="37"/>
      <c r="IS362" s="37"/>
      <c r="IT362" s="37"/>
      <c r="IU362" s="37"/>
      <c r="IV362" s="37"/>
    </row>
    <row r="364" spans="14:21" ht="12.75">
      <c r="N364" s="37"/>
      <c r="O364" s="37"/>
      <c r="P364" s="37"/>
      <c r="Q364" s="37"/>
      <c r="R364" s="37"/>
      <c r="T364" s="37"/>
      <c r="U364" s="37"/>
    </row>
    <row r="365" spans="14:21" ht="12.75">
      <c r="N365" s="37"/>
      <c r="O365" s="37"/>
      <c r="P365" s="37"/>
      <c r="Q365" s="37"/>
      <c r="R365" s="37"/>
      <c r="T365" s="37"/>
      <c r="U365" s="37"/>
    </row>
    <row r="366" spans="15:22" ht="12.75">
      <c r="O366" s="37"/>
      <c r="P366" s="37"/>
      <c r="Q366" s="37"/>
      <c r="R366" s="37"/>
      <c r="S366" s="37"/>
      <c r="U366" s="37"/>
      <c r="V366" s="37"/>
    </row>
    <row r="367" spans="15:22" ht="12.75">
      <c r="O367" s="37"/>
      <c r="P367" s="37"/>
      <c r="Q367" s="37"/>
      <c r="R367" s="37"/>
      <c r="S367" s="37"/>
      <c r="U367" s="37"/>
      <c r="V367" s="37"/>
    </row>
    <row r="368" spans="15:22" ht="12.75">
      <c r="O368" s="37"/>
      <c r="P368" s="37"/>
      <c r="Q368" s="37"/>
      <c r="R368" s="37"/>
      <c r="S368" s="37"/>
      <c r="U368" s="37"/>
      <c r="V368" s="37"/>
    </row>
    <row r="369" spans="15:22" ht="12.75">
      <c r="O369" s="37"/>
      <c r="P369" s="37"/>
      <c r="Q369" s="37"/>
      <c r="R369" s="37"/>
      <c r="S369" s="37"/>
      <c r="U369" s="37"/>
      <c r="V369" s="37"/>
    </row>
    <row r="370" spans="13:22" ht="12.75">
      <c r="M370" s="37"/>
      <c r="O370" s="37"/>
      <c r="P370" s="37"/>
      <c r="Q370" s="37"/>
      <c r="R370" s="37"/>
      <c r="S370" s="37"/>
      <c r="U370" s="37"/>
      <c r="V370" s="37"/>
    </row>
    <row r="371" spans="13:60" ht="12.75">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row>
    <row r="372" spans="13:22" ht="12.75">
      <c r="M372" s="37"/>
      <c r="O372" s="37"/>
      <c r="P372" s="37"/>
      <c r="Q372" s="37"/>
      <c r="R372" s="37"/>
      <c r="S372" s="37"/>
      <c r="U372" s="37"/>
      <c r="V372" s="37"/>
    </row>
    <row r="373" spans="13:256" ht="12.75">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c r="CY373" s="46"/>
      <c r="CZ373" s="46"/>
      <c r="DA373" s="46"/>
      <c r="DB373" s="46"/>
      <c r="DC373" s="46"/>
      <c r="DD373" s="46"/>
      <c r="DE373" s="46"/>
      <c r="DF373" s="46"/>
      <c r="DG373" s="46"/>
      <c r="DH373" s="46"/>
      <c r="DI373" s="46"/>
      <c r="DJ373" s="46"/>
      <c r="DK373" s="46"/>
      <c r="DL373" s="46"/>
      <c r="DM373" s="46"/>
      <c r="DN373" s="46"/>
      <c r="DO373" s="46"/>
      <c r="DP373" s="46"/>
      <c r="DQ373" s="46"/>
      <c r="DR373" s="46"/>
      <c r="DS373" s="46"/>
      <c r="DT373" s="46"/>
      <c r="DU373" s="46"/>
      <c r="DV373" s="46"/>
      <c r="DW373" s="46"/>
      <c r="DX373" s="46"/>
      <c r="DY373" s="46"/>
      <c r="DZ373" s="46"/>
      <c r="EA373" s="46"/>
      <c r="EB373" s="46"/>
      <c r="EC373" s="46"/>
      <c r="ED373" s="46"/>
      <c r="EE373" s="46"/>
      <c r="EF373" s="46"/>
      <c r="EG373" s="46"/>
      <c r="EH373" s="46"/>
      <c r="EI373" s="46"/>
      <c r="EJ373" s="46"/>
      <c r="EK373" s="46"/>
      <c r="EL373" s="46"/>
      <c r="EM373" s="46"/>
      <c r="EN373" s="46"/>
      <c r="EO373" s="46"/>
      <c r="EP373" s="46"/>
      <c r="EQ373" s="46"/>
      <c r="ER373" s="46"/>
      <c r="ES373" s="46"/>
      <c r="ET373" s="46"/>
      <c r="EU373" s="46"/>
      <c r="EV373" s="46"/>
      <c r="EW373" s="46"/>
      <c r="EX373" s="46"/>
      <c r="EY373" s="46"/>
      <c r="EZ373" s="46"/>
      <c r="FA373" s="46"/>
      <c r="FB373" s="46"/>
      <c r="FC373" s="46"/>
      <c r="FD373" s="46"/>
      <c r="FE373" s="46"/>
      <c r="FF373" s="46"/>
      <c r="FG373" s="46"/>
      <c r="FH373" s="46"/>
      <c r="FI373" s="46"/>
      <c r="FJ373" s="46"/>
      <c r="FK373" s="46"/>
      <c r="FL373" s="46"/>
      <c r="FM373" s="46"/>
      <c r="FN373" s="46"/>
      <c r="FO373" s="46"/>
      <c r="FP373" s="46"/>
      <c r="FQ373" s="46"/>
      <c r="FR373" s="46"/>
      <c r="FS373" s="46"/>
      <c r="FT373" s="46"/>
      <c r="FU373" s="46"/>
      <c r="FV373" s="46"/>
      <c r="FW373" s="46"/>
      <c r="FX373" s="46"/>
      <c r="FY373" s="46"/>
      <c r="FZ373" s="46"/>
      <c r="GA373" s="46"/>
      <c r="GB373" s="46"/>
      <c r="GC373" s="46"/>
      <c r="GD373" s="46"/>
      <c r="GE373" s="46"/>
      <c r="GF373" s="46"/>
      <c r="GG373" s="46"/>
      <c r="GH373" s="46"/>
      <c r="GI373" s="46"/>
      <c r="GJ373" s="46"/>
      <c r="GK373" s="46"/>
      <c r="GL373" s="46"/>
      <c r="GM373" s="46"/>
      <c r="GN373" s="46"/>
      <c r="GO373" s="46"/>
      <c r="GP373" s="46"/>
      <c r="GQ373" s="46"/>
      <c r="GR373" s="46"/>
      <c r="GS373" s="46"/>
      <c r="GT373" s="46"/>
      <c r="GU373" s="46"/>
      <c r="GV373" s="46"/>
      <c r="GW373" s="46"/>
      <c r="GX373" s="46"/>
      <c r="GY373" s="46"/>
      <c r="GZ373" s="46"/>
      <c r="HA373" s="46"/>
      <c r="HB373" s="46"/>
      <c r="HC373" s="46"/>
      <c r="HD373" s="46"/>
      <c r="HE373" s="46"/>
      <c r="HF373" s="46"/>
      <c r="HG373" s="46"/>
      <c r="HH373" s="46"/>
      <c r="HI373" s="46"/>
      <c r="HJ373" s="46"/>
      <c r="HK373" s="46"/>
      <c r="HL373" s="46"/>
      <c r="HM373" s="46"/>
      <c r="HN373" s="46"/>
      <c r="HO373" s="46"/>
      <c r="HP373" s="46"/>
      <c r="HQ373" s="46"/>
      <c r="HR373" s="46"/>
      <c r="HS373" s="46"/>
      <c r="HT373" s="46"/>
      <c r="HU373" s="46"/>
      <c r="HV373" s="46"/>
      <c r="HW373" s="46"/>
      <c r="HX373" s="46"/>
      <c r="HY373" s="46"/>
      <c r="HZ373" s="46"/>
      <c r="IA373" s="46"/>
      <c r="IB373" s="46"/>
      <c r="IC373" s="46"/>
      <c r="ID373" s="46"/>
      <c r="IE373" s="46"/>
      <c r="IF373" s="46"/>
      <c r="IG373" s="46"/>
      <c r="IH373" s="46"/>
      <c r="II373" s="46"/>
      <c r="IJ373" s="46"/>
      <c r="IK373" s="46"/>
      <c r="IL373" s="46"/>
      <c r="IM373" s="46"/>
      <c r="IN373" s="46"/>
      <c r="IO373" s="46"/>
      <c r="IP373" s="46"/>
      <c r="IQ373" s="46"/>
      <c r="IR373" s="46"/>
      <c r="IS373" s="46"/>
      <c r="IT373" s="46"/>
      <c r="IU373" s="46"/>
      <c r="IV373" s="46"/>
    </row>
    <row r="374" spans="13:22" ht="12.75">
      <c r="M374" s="37"/>
      <c r="N374" s="37"/>
      <c r="O374" s="37"/>
      <c r="P374" s="37"/>
      <c r="Q374" s="37"/>
      <c r="R374" s="37"/>
      <c r="S374" s="37"/>
      <c r="U374" s="37"/>
      <c r="V374" s="37"/>
    </row>
    <row r="375" spans="13:256" ht="12.75">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c r="DK375" s="37"/>
      <c r="DL375" s="37"/>
      <c r="DM375" s="37"/>
      <c r="DN375" s="37"/>
      <c r="DO375" s="37"/>
      <c r="DP375" s="37"/>
      <c r="DQ375" s="37"/>
      <c r="DR375" s="37"/>
      <c r="DS375" s="37"/>
      <c r="DT375" s="37"/>
      <c r="DU375" s="37"/>
      <c r="DV375" s="37"/>
      <c r="DW375" s="37"/>
      <c r="DX375" s="37"/>
      <c r="DY375" s="37"/>
      <c r="DZ375" s="37"/>
      <c r="EA375" s="37"/>
      <c r="EB375" s="37"/>
      <c r="EC375" s="37"/>
      <c r="ED375" s="37"/>
      <c r="EE375" s="37"/>
      <c r="EF375" s="37"/>
      <c r="EG375" s="37"/>
      <c r="EH375" s="37"/>
      <c r="EI375" s="37"/>
      <c r="EJ375" s="37"/>
      <c r="EK375" s="37"/>
      <c r="EL375" s="37"/>
      <c r="EM375" s="37"/>
      <c r="EN375" s="37"/>
      <c r="EO375" s="37"/>
      <c r="EP375" s="37"/>
      <c r="EQ375" s="37"/>
      <c r="ER375" s="37"/>
      <c r="ES375" s="37"/>
      <c r="ET375" s="37"/>
      <c r="EU375" s="37"/>
      <c r="EV375" s="37"/>
      <c r="EW375" s="37"/>
      <c r="EX375" s="37"/>
      <c r="EY375" s="37"/>
      <c r="EZ375" s="37"/>
      <c r="FA375" s="37"/>
      <c r="FB375" s="37"/>
      <c r="FC375" s="37"/>
      <c r="FD375" s="37"/>
      <c r="FE375" s="37"/>
      <c r="FF375" s="37"/>
      <c r="FG375" s="37"/>
      <c r="FH375" s="37"/>
      <c r="FI375" s="37"/>
      <c r="FJ375" s="37"/>
      <c r="FK375" s="37"/>
      <c r="FL375" s="37"/>
      <c r="FM375" s="37"/>
      <c r="FN375" s="37"/>
      <c r="FO375" s="37"/>
      <c r="FP375" s="37"/>
      <c r="FQ375" s="37"/>
      <c r="FR375" s="37"/>
      <c r="FS375" s="37"/>
      <c r="FT375" s="37"/>
      <c r="FU375" s="37"/>
      <c r="FV375" s="37"/>
      <c r="FW375" s="37"/>
      <c r="FX375" s="37"/>
      <c r="FY375" s="37"/>
      <c r="FZ375" s="37"/>
      <c r="GA375" s="37"/>
      <c r="GB375" s="37"/>
      <c r="GC375" s="37"/>
      <c r="GD375" s="37"/>
      <c r="GE375" s="37"/>
      <c r="GF375" s="37"/>
      <c r="GG375" s="37"/>
      <c r="GH375" s="37"/>
      <c r="GI375" s="37"/>
      <c r="GJ375" s="37"/>
      <c r="GK375" s="37"/>
      <c r="GL375" s="37"/>
      <c r="GM375" s="37"/>
      <c r="GN375" s="37"/>
      <c r="GO375" s="37"/>
      <c r="GP375" s="37"/>
      <c r="GQ375" s="37"/>
      <c r="GR375" s="37"/>
      <c r="GS375" s="37"/>
      <c r="GT375" s="37"/>
      <c r="GU375" s="37"/>
      <c r="GV375" s="37"/>
      <c r="GW375" s="37"/>
      <c r="GX375" s="37"/>
      <c r="GY375" s="37"/>
      <c r="GZ375" s="37"/>
      <c r="HA375" s="37"/>
      <c r="HB375" s="37"/>
      <c r="HC375" s="37"/>
      <c r="HD375" s="37"/>
      <c r="HE375" s="37"/>
      <c r="HF375" s="37"/>
      <c r="HG375" s="37"/>
      <c r="HH375" s="37"/>
      <c r="HI375" s="37"/>
      <c r="HJ375" s="37"/>
      <c r="HK375" s="37"/>
      <c r="HL375" s="37"/>
      <c r="HM375" s="37"/>
      <c r="HN375" s="37"/>
      <c r="HO375" s="37"/>
      <c r="HP375" s="37"/>
      <c r="HQ375" s="37"/>
      <c r="HR375" s="37"/>
      <c r="HS375" s="37"/>
      <c r="HT375" s="37"/>
      <c r="HU375" s="37"/>
      <c r="HV375" s="37"/>
      <c r="HW375" s="37"/>
      <c r="HX375" s="37"/>
      <c r="HY375" s="37"/>
      <c r="HZ375" s="37"/>
      <c r="IA375" s="37"/>
      <c r="IB375" s="37"/>
      <c r="IC375" s="37"/>
      <c r="ID375" s="37"/>
      <c r="IE375" s="37"/>
      <c r="IF375" s="37"/>
      <c r="IG375" s="37"/>
      <c r="IH375" s="37"/>
      <c r="II375" s="37"/>
      <c r="IJ375" s="37"/>
      <c r="IK375" s="37"/>
      <c r="IL375" s="37"/>
      <c r="IM375" s="37"/>
      <c r="IN375" s="37"/>
      <c r="IO375" s="37"/>
      <c r="IP375" s="37"/>
      <c r="IQ375" s="37"/>
      <c r="IR375" s="37"/>
      <c r="IS375" s="37"/>
      <c r="IT375" s="37"/>
      <c r="IU375" s="37"/>
      <c r="IV375" s="37"/>
    </row>
    <row r="376" spans="13:256" ht="12.75">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6"/>
      <c r="CD376" s="46"/>
      <c r="CE376" s="46"/>
      <c r="CF376" s="46"/>
      <c r="CG376" s="46"/>
      <c r="CH376" s="46"/>
      <c r="CI376" s="46"/>
      <c r="CJ376" s="46"/>
      <c r="CK376" s="46"/>
      <c r="CL376" s="46"/>
      <c r="CM376" s="46"/>
      <c r="CN376" s="46"/>
      <c r="CO376" s="46"/>
      <c r="CP376" s="46"/>
      <c r="CQ376" s="46"/>
      <c r="CR376" s="46"/>
      <c r="CS376" s="46"/>
      <c r="CT376" s="46"/>
      <c r="CU376" s="46"/>
      <c r="CV376" s="46"/>
      <c r="CW376" s="46"/>
      <c r="CX376" s="46"/>
      <c r="CY376" s="46"/>
      <c r="CZ376" s="46"/>
      <c r="DA376" s="46"/>
      <c r="DB376" s="46"/>
      <c r="DC376" s="46"/>
      <c r="DD376" s="46"/>
      <c r="DE376" s="46"/>
      <c r="DF376" s="46"/>
      <c r="DG376" s="46"/>
      <c r="DH376" s="46"/>
      <c r="DI376" s="46"/>
      <c r="DJ376" s="46"/>
      <c r="DK376" s="46"/>
      <c r="DL376" s="46"/>
      <c r="DM376" s="46"/>
      <c r="DN376" s="46"/>
      <c r="DO376" s="46"/>
      <c r="DP376" s="46"/>
      <c r="DQ376" s="46"/>
      <c r="DR376" s="46"/>
      <c r="DS376" s="46"/>
      <c r="DT376" s="46"/>
      <c r="DU376" s="46"/>
      <c r="DV376" s="46"/>
      <c r="DW376" s="46"/>
      <c r="DX376" s="46"/>
      <c r="DY376" s="46"/>
      <c r="DZ376" s="46"/>
      <c r="EA376" s="46"/>
      <c r="EB376" s="46"/>
      <c r="EC376" s="46"/>
      <c r="ED376" s="46"/>
      <c r="EE376" s="46"/>
      <c r="EF376" s="46"/>
      <c r="EG376" s="46"/>
      <c r="EH376" s="46"/>
      <c r="EI376" s="46"/>
      <c r="EJ376" s="46"/>
      <c r="EK376" s="46"/>
      <c r="EL376" s="46"/>
      <c r="EM376" s="46"/>
      <c r="EN376" s="46"/>
      <c r="EO376" s="46"/>
      <c r="EP376" s="46"/>
      <c r="EQ376" s="46"/>
      <c r="ER376" s="46"/>
      <c r="ES376" s="46"/>
      <c r="ET376" s="46"/>
      <c r="EU376" s="46"/>
      <c r="EV376" s="46"/>
      <c r="EW376" s="46"/>
      <c r="EX376" s="46"/>
      <c r="EY376" s="46"/>
      <c r="EZ376" s="46"/>
      <c r="FA376" s="46"/>
      <c r="FB376" s="46"/>
      <c r="FC376" s="46"/>
      <c r="FD376" s="46"/>
      <c r="FE376" s="46"/>
      <c r="FF376" s="46"/>
      <c r="FG376" s="46"/>
      <c r="FH376" s="46"/>
      <c r="FI376" s="46"/>
      <c r="FJ376" s="46"/>
      <c r="FK376" s="46"/>
      <c r="FL376" s="46"/>
      <c r="FM376" s="46"/>
      <c r="FN376" s="46"/>
      <c r="FO376" s="46"/>
      <c r="FP376" s="46"/>
      <c r="FQ376" s="46"/>
      <c r="FR376" s="46"/>
      <c r="FS376" s="46"/>
      <c r="FT376" s="46"/>
      <c r="FU376" s="46"/>
      <c r="FV376" s="46"/>
      <c r="FW376" s="46"/>
      <c r="FX376" s="46"/>
      <c r="FY376" s="46"/>
      <c r="FZ376" s="46"/>
      <c r="GA376" s="46"/>
      <c r="GB376" s="46"/>
      <c r="GC376" s="46"/>
      <c r="GD376" s="46"/>
      <c r="GE376" s="46"/>
      <c r="GF376" s="46"/>
      <c r="GG376" s="46"/>
      <c r="GH376" s="46"/>
      <c r="GI376" s="46"/>
      <c r="GJ376" s="46"/>
      <c r="GK376" s="46"/>
      <c r="GL376" s="46"/>
      <c r="GM376" s="46"/>
      <c r="GN376" s="46"/>
      <c r="GO376" s="46"/>
      <c r="GP376" s="46"/>
      <c r="GQ376" s="46"/>
      <c r="GR376" s="46"/>
      <c r="GS376" s="46"/>
      <c r="GT376" s="46"/>
      <c r="GU376" s="46"/>
      <c r="GV376" s="46"/>
      <c r="GW376" s="46"/>
      <c r="GX376" s="46"/>
      <c r="GY376" s="46"/>
      <c r="GZ376" s="46"/>
      <c r="HA376" s="46"/>
      <c r="HB376" s="46"/>
      <c r="HC376" s="46"/>
      <c r="HD376" s="46"/>
      <c r="HE376" s="46"/>
      <c r="HF376" s="46"/>
      <c r="HG376" s="46"/>
      <c r="HH376" s="46"/>
      <c r="HI376" s="46"/>
      <c r="HJ376" s="46"/>
      <c r="HK376" s="46"/>
      <c r="HL376" s="46"/>
      <c r="HM376" s="46"/>
      <c r="HN376" s="46"/>
      <c r="HO376" s="46"/>
      <c r="HP376" s="46"/>
      <c r="HQ376" s="46"/>
      <c r="HR376" s="46"/>
      <c r="HS376" s="46"/>
      <c r="HT376" s="46"/>
      <c r="HU376" s="46"/>
      <c r="HV376" s="46"/>
      <c r="HW376" s="46"/>
      <c r="HX376" s="46"/>
      <c r="HY376" s="46"/>
      <c r="HZ376" s="46"/>
      <c r="IA376" s="46"/>
      <c r="IB376" s="46"/>
      <c r="IC376" s="46"/>
      <c r="ID376" s="46"/>
      <c r="IE376" s="46"/>
      <c r="IF376" s="46"/>
      <c r="IG376" s="46"/>
      <c r="IH376" s="46"/>
      <c r="II376" s="46"/>
      <c r="IJ376" s="46"/>
      <c r="IK376" s="46"/>
      <c r="IL376" s="46"/>
      <c r="IM376" s="46"/>
      <c r="IN376" s="46"/>
      <c r="IO376" s="46"/>
      <c r="IP376" s="46"/>
      <c r="IQ376" s="46"/>
      <c r="IR376" s="46"/>
      <c r="IS376" s="46"/>
      <c r="IT376" s="46"/>
      <c r="IU376" s="46"/>
      <c r="IV376" s="46"/>
    </row>
    <row r="377" spans="13:256" ht="12.75">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6"/>
      <c r="CD377" s="46"/>
      <c r="CE377" s="46"/>
      <c r="CF377" s="46"/>
      <c r="CG377" s="46"/>
      <c r="CH377" s="46"/>
      <c r="CI377" s="46"/>
      <c r="CJ377" s="46"/>
      <c r="CK377" s="46"/>
      <c r="CL377" s="46"/>
      <c r="CM377" s="46"/>
      <c r="CN377" s="46"/>
      <c r="CO377" s="46"/>
      <c r="CP377" s="46"/>
      <c r="CQ377" s="46"/>
      <c r="CR377" s="46"/>
      <c r="CS377" s="46"/>
      <c r="CT377" s="46"/>
      <c r="CU377" s="46"/>
      <c r="CV377" s="46"/>
      <c r="CW377" s="46"/>
      <c r="CX377" s="46"/>
      <c r="CY377" s="46"/>
      <c r="CZ377" s="46"/>
      <c r="DA377" s="46"/>
      <c r="DB377" s="46"/>
      <c r="DC377" s="46"/>
      <c r="DD377" s="46"/>
      <c r="DE377" s="46"/>
      <c r="DF377" s="46"/>
      <c r="DG377" s="46"/>
      <c r="DH377" s="46"/>
      <c r="DI377" s="46"/>
      <c r="DJ377" s="46"/>
      <c r="DK377" s="46"/>
      <c r="DL377" s="46"/>
      <c r="DM377" s="46"/>
      <c r="DN377" s="46"/>
      <c r="DO377" s="46"/>
      <c r="DP377" s="46"/>
      <c r="DQ377" s="46"/>
      <c r="DR377" s="46"/>
      <c r="DS377" s="46"/>
      <c r="DT377" s="46"/>
      <c r="DU377" s="46"/>
      <c r="DV377" s="46"/>
      <c r="DW377" s="46"/>
      <c r="DX377" s="46"/>
      <c r="DY377" s="46"/>
      <c r="DZ377" s="46"/>
      <c r="EA377" s="46"/>
      <c r="EB377" s="46"/>
      <c r="EC377" s="46"/>
      <c r="ED377" s="46"/>
      <c r="EE377" s="46"/>
      <c r="EF377" s="46"/>
      <c r="EG377" s="46"/>
      <c r="EH377" s="46"/>
      <c r="EI377" s="46"/>
      <c r="EJ377" s="46"/>
      <c r="EK377" s="46"/>
      <c r="EL377" s="46"/>
      <c r="EM377" s="46"/>
      <c r="EN377" s="46"/>
      <c r="EO377" s="46"/>
      <c r="EP377" s="46"/>
      <c r="EQ377" s="46"/>
      <c r="ER377" s="46"/>
      <c r="ES377" s="46"/>
      <c r="ET377" s="46"/>
      <c r="EU377" s="46"/>
      <c r="EV377" s="46"/>
      <c r="EW377" s="46"/>
      <c r="EX377" s="46"/>
      <c r="EY377" s="46"/>
      <c r="EZ377" s="46"/>
      <c r="FA377" s="46"/>
      <c r="FB377" s="46"/>
      <c r="FC377" s="46"/>
      <c r="FD377" s="46"/>
      <c r="FE377" s="46"/>
      <c r="FF377" s="46"/>
      <c r="FG377" s="46"/>
      <c r="FH377" s="46"/>
      <c r="FI377" s="46"/>
      <c r="FJ377" s="46"/>
      <c r="FK377" s="46"/>
      <c r="FL377" s="46"/>
      <c r="FM377" s="46"/>
      <c r="FN377" s="46"/>
      <c r="FO377" s="46"/>
      <c r="FP377" s="46"/>
      <c r="FQ377" s="46"/>
      <c r="FR377" s="46"/>
      <c r="FS377" s="46"/>
      <c r="FT377" s="46"/>
      <c r="FU377" s="46"/>
      <c r="FV377" s="46"/>
      <c r="FW377" s="46"/>
      <c r="FX377" s="46"/>
      <c r="FY377" s="46"/>
      <c r="FZ377" s="46"/>
      <c r="GA377" s="46"/>
      <c r="GB377" s="46"/>
      <c r="GC377" s="46"/>
      <c r="GD377" s="46"/>
      <c r="GE377" s="46"/>
      <c r="GF377" s="46"/>
      <c r="GG377" s="46"/>
      <c r="GH377" s="46"/>
      <c r="GI377" s="46"/>
      <c r="GJ377" s="46"/>
      <c r="GK377" s="46"/>
      <c r="GL377" s="46"/>
      <c r="GM377" s="46"/>
      <c r="GN377" s="46"/>
      <c r="GO377" s="46"/>
      <c r="GP377" s="46"/>
      <c r="GQ377" s="46"/>
      <c r="GR377" s="46"/>
      <c r="GS377" s="46"/>
      <c r="GT377" s="46"/>
      <c r="GU377" s="46"/>
      <c r="GV377" s="46"/>
      <c r="GW377" s="46"/>
      <c r="GX377" s="46"/>
      <c r="GY377" s="46"/>
      <c r="GZ377" s="46"/>
      <c r="HA377" s="46"/>
      <c r="HB377" s="46"/>
      <c r="HC377" s="46"/>
      <c r="HD377" s="46"/>
      <c r="HE377" s="46"/>
      <c r="HF377" s="46"/>
      <c r="HG377" s="46"/>
      <c r="HH377" s="46"/>
      <c r="HI377" s="46"/>
      <c r="HJ377" s="46"/>
      <c r="HK377" s="46"/>
      <c r="HL377" s="46"/>
      <c r="HM377" s="46"/>
      <c r="HN377" s="46"/>
      <c r="HO377" s="46"/>
      <c r="HP377" s="46"/>
      <c r="HQ377" s="46"/>
      <c r="HR377" s="46"/>
      <c r="HS377" s="46"/>
      <c r="HT377" s="46"/>
      <c r="HU377" s="46"/>
      <c r="HV377" s="46"/>
      <c r="HW377" s="46"/>
      <c r="HX377" s="46"/>
      <c r="HY377" s="46"/>
      <c r="HZ377" s="46"/>
      <c r="IA377" s="46"/>
      <c r="IB377" s="46"/>
      <c r="IC377" s="46"/>
      <c r="ID377" s="46"/>
      <c r="IE377" s="46"/>
      <c r="IF377" s="46"/>
      <c r="IG377" s="46"/>
      <c r="IH377" s="46"/>
      <c r="II377" s="46"/>
      <c r="IJ377" s="46"/>
      <c r="IK377" s="46"/>
      <c r="IL377" s="46"/>
      <c r="IM377" s="46"/>
      <c r="IN377" s="46"/>
      <c r="IO377" s="46"/>
      <c r="IP377" s="46"/>
      <c r="IQ377" s="46"/>
      <c r="IR377" s="46"/>
      <c r="IS377" s="46"/>
      <c r="IT377" s="46"/>
      <c r="IU377" s="46"/>
      <c r="IV377" s="46"/>
    </row>
    <row r="386" ht="12.75">
      <c r="M386" s="43"/>
    </row>
    <row r="389" spans="13:256" ht="12.75">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c r="FG389" s="44"/>
      <c r="FH389" s="44"/>
      <c r="FI389" s="44"/>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c r="GN389" s="44"/>
      <c r="GO389" s="44"/>
      <c r="GP389" s="44"/>
      <c r="GQ389" s="44"/>
      <c r="GR389" s="44"/>
      <c r="GS389" s="44"/>
      <c r="GT389" s="44"/>
      <c r="GU389" s="44"/>
      <c r="GV389" s="44"/>
      <c r="GW389" s="44"/>
      <c r="GX389" s="44"/>
      <c r="GY389" s="44"/>
      <c r="GZ389" s="44"/>
      <c r="HA389" s="44"/>
      <c r="HB389" s="44"/>
      <c r="HC389" s="44"/>
      <c r="HD389" s="44"/>
      <c r="HE389" s="44"/>
      <c r="HF389" s="44"/>
      <c r="HG389" s="44"/>
      <c r="HH389" s="44"/>
      <c r="HI389" s="44"/>
      <c r="HJ389" s="44"/>
      <c r="HK389" s="44"/>
      <c r="HL389" s="44"/>
      <c r="HM389" s="44"/>
      <c r="HN389" s="44"/>
      <c r="HO389" s="44"/>
      <c r="HP389" s="44"/>
      <c r="HQ389" s="44"/>
      <c r="HR389" s="44"/>
      <c r="HS389" s="44"/>
      <c r="HT389" s="44"/>
      <c r="HU389" s="44"/>
      <c r="HV389" s="44"/>
      <c r="HW389" s="44"/>
      <c r="HX389" s="44"/>
      <c r="HY389" s="44"/>
      <c r="HZ389" s="44"/>
      <c r="IA389" s="44"/>
      <c r="IB389" s="44"/>
      <c r="IC389" s="44"/>
      <c r="ID389" s="44"/>
      <c r="IE389" s="44"/>
      <c r="IF389" s="44"/>
      <c r="IG389" s="44"/>
      <c r="IH389" s="44"/>
      <c r="II389" s="44"/>
      <c r="IJ389" s="44"/>
      <c r="IK389" s="44"/>
      <c r="IL389" s="44"/>
      <c r="IM389" s="44"/>
      <c r="IN389" s="44"/>
      <c r="IO389" s="44"/>
      <c r="IP389" s="44"/>
      <c r="IQ389" s="44"/>
      <c r="IR389" s="44"/>
      <c r="IS389" s="44"/>
      <c r="IT389" s="44"/>
      <c r="IU389" s="44"/>
      <c r="IV389" s="44"/>
    </row>
    <row r="390" spans="13:256" ht="12.75">
      <c r="M390" s="45"/>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c r="FG390" s="44"/>
      <c r="FH390" s="44"/>
      <c r="FI390" s="44"/>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c r="GN390" s="44"/>
      <c r="GO390" s="44"/>
      <c r="GP390" s="44"/>
      <c r="GQ390" s="44"/>
      <c r="GR390" s="44"/>
      <c r="GS390" s="44"/>
      <c r="GT390" s="44"/>
      <c r="GU390" s="44"/>
      <c r="GV390" s="44"/>
      <c r="GW390" s="44"/>
      <c r="GX390" s="44"/>
      <c r="GY390" s="44"/>
      <c r="GZ390" s="44"/>
      <c r="HA390" s="44"/>
      <c r="HB390" s="44"/>
      <c r="HC390" s="44"/>
      <c r="HD390" s="44"/>
      <c r="HE390" s="44"/>
      <c r="HF390" s="44"/>
      <c r="HG390" s="44"/>
      <c r="HH390" s="44"/>
      <c r="HI390" s="44"/>
      <c r="HJ390" s="44"/>
      <c r="HK390" s="44"/>
      <c r="HL390" s="44"/>
      <c r="HM390" s="44"/>
      <c r="HN390" s="44"/>
      <c r="HO390" s="44"/>
      <c r="HP390" s="44"/>
      <c r="HQ390" s="44"/>
      <c r="HR390" s="44"/>
      <c r="HS390" s="44"/>
      <c r="HT390" s="44"/>
      <c r="HU390" s="44"/>
      <c r="HV390" s="44"/>
      <c r="HW390" s="44"/>
      <c r="HX390" s="44"/>
      <c r="HY390" s="44"/>
      <c r="HZ390" s="44"/>
      <c r="IA390" s="44"/>
      <c r="IB390" s="44"/>
      <c r="IC390" s="44"/>
      <c r="ID390" s="44"/>
      <c r="IE390" s="44"/>
      <c r="IF390" s="44"/>
      <c r="IG390" s="44"/>
      <c r="IH390" s="44"/>
      <c r="II390" s="44"/>
      <c r="IJ390" s="44"/>
      <c r="IK390" s="44"/>
      <c r="IL390" s="44"/>
      <c r="IM390" s="44"/>
      <c r="IN390" s="44"/>
      <c r="IO390" s="44"/>
      <c r="IP390" s="44"/>
      <c r="IQ390" s="44"/>
      <c r="IR390" s="44"/>
      <c r="IS390" s="44"/>
      <c r="IT390" s="44"/>
      <c r="IU390" s="44"/>
      <c r="IV390" s="44"/>
    </row>
    <row r="391" spans="13:256" ht="12.75">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c r="GZ391" s="44"/>
      <c r="HA391" s="44"/>
      <c r="HB391" s="44"/>
      <c r="HC391" s="44"/>
      <c r="HD391" s="44"/>
      <c r="HE391" s="44"/>
      <c r="HF391" s="44"/>
      <c r="HG391" s="44"/>
      <c r="HH391" s="44"/>
      <c r="HI391" s="44"/>
      <c r="HJ391" s="44"/>
      <c r="HK391" s="44"/>
      <c r="HL391" s="44"/>
      <c r="HM391" s="44"/>
      <c r="HN391" s="44"/>
      <c r="HO391" s="44"/>
      <c r="HP391" s="44"/>
      <c r="HQ391" s="44"/>
      <c r="HR391" s="44"/>
      <c r="HS391" s="44"/>
      <c r="HT391" s="44"/>
      <c r="HU391" s="44"/>
      <c r="HV391" s="44"/>
      <c r="HW391" s="44"/>
      <c r="HX391" s="44"/>
      <c r="HY391" s="44"/>
      <c r="HZ391" s="44"/>
      <c r="IA391" s="44"/>
      <c r="IB391" s="44"/>
      <c r="IC391" s="44"/>
      <c r="ID391" s="44"/>
      <c r="IE391" s="44"/>
      <c r="IF391" s="44"/>
      <c r="IG391" s="44"/>
      <c r="IH391" s="44"/>
      <c r="II391" s="44"/>
      <c r="IJ391" s="44"/>
      <c r="IK391" s="44"/>
      <c r="IL391" s="44"/>
      <c r="IM391" s="44"/>
      <c r="IN391" s="44"/>
      <c r="IO391" s="44"/>
      <c r="IP391" s="44"/>
      <c r="IQ391" s="44"/>
      <c r="IR391" s="44"/>
      <c r="IS391" s="44"/>
      <c r="IT391" s="44"/>
      <c r="IU391" s="44"/>
      <c r="IV391" s="44"/>
    </row>
    <row r="392" spans="13:256" ht="12.75">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c r="FG392" s="44"/>
      <c r="FH392" s="44"/>
      <c r="FI392" s="44"/>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c r="GN392" s="44"/>
      <c r="GO392" s="44"/>
      <c r="GP392" s="44"/>
      <c r="GQ392" s="44"/>
      <c r="GR392" s="44"/>
      <c r="GS392" s="44"/>
      <c r="GT392" s="44"/>
      <c r="GU392" s="44"/>
      <c r="GV392" s="44"/>
      <c r="GW392" s="44"/>
      <c r="GX392" s="44"/>
      <c r="GY392" s="44"/>
      <c r="GZ392" s="44"/>
      <c r="HA392" s="44"/>
      <c r="HB392" s="44"/>
      <c r="HC392" s="44"/>
      <c r="HD392" s="44"/>
      <c r="HE392" s="44"/>
      <c r="HF392" s="44"/>
      <c r="HG392" s="44"/>
      <c r="HH392" s="44"/>
      <c r="HI392" s="44"/>
      <c r="HJ392" s="44"/>
      <c r="HK392" s="44"/>
      <c r="HL392" s="44"/>
      <c r="HM392" s="44"/>
      <c r="HN392" s="44"/>
      <c r="HO392" s="44"/>
      <c r="HP392" s="44"/>
      <c r="HQ392" s="44"/>
      <c r="HR392" s="44"/>
      <c r="HS392" s="44"/>
      <c r="HT392" s="44"/>
      <c r="HU392" s="44"/>
      <c r="HV392" s="44"/>
      <c r="HW392" s="44"/>
      <c r="HX392" s="44"/>
      <c r="HY392" s="44"/>
      <c r="HZ392" s="44"/>
      <c r="IA392" s="44"/>
      <c r="IB392" s="44"/>
      <c r="IC392" s="44"/>
      <c r="ID392" s="44"/>
      <c r="IE392" s="44"/>
      <c r="IF392" s="44"/>
      <c r="IG392" s="44"/>
      <c r="IH392" s="44"/>
      <c r="II392" s="44"/>
      <c r="IJ392" s="44"/>
      <c r="IK392" s="44"/>
      <c r="IL392" s="44"/>
      <c r="IM392" s="44"/>
      <c r="IN392" s="44"/>
      <c r="IO392" s="44"/>
      <c r="IP392" s="44"/>
      <c r="IQ392" s="44"/>
      <c r="IR392" s="44"/>
      <c r="IS392" s="44"/>
      <c r="IT392" s="44"/>
      <c r="IU392" s="44"/>
      <c r="IV392" s="44"/>
    </row>
    <row r="393" spans="13:256" ht="12.75">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c r="FG393" s="44"/>
      <c r="FH393" s="44"/>
      <c r="FI393" s="44"/>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c r="GN393" s="44"/>
      <c r="GO393" s="44"/>
      <c r="GP393" s="44"/>
      <c r="GQ393" s="44"/>
      <c r="GR393" s="44"/>
      <c r="GS393" s="44"/>
      <c r="GT393" s="44"/>
      <c r="GU393" s="44"/>
      <c r="GV393" s="44"/>
      <c r="GW393" s="44"/>
      <c r="GX393" s="44"/>
      <c r="GY393" s="44"/>
      <c r="GZ393" s="44"/>
      <c r="HA393" s="44"/>
      <c r="HB393" s="44"/>
      <c r="HC393" s="44"/>
      <c r="HD393" s="44"/>
      <c r="HE393" s="44"/>
      <c r="HF393" s="44"/>
      <c r="HG393" s="44"/>
      <c r="HH393" s="44"/>
      <c r="HI393" s="44"/>
      <c r="HJ393" s="44"/>
      <c r="HK393" s="44"/>
      <c r="HL393" s="44"/>
      <c r="HM393" s="44"/>
      <c r="HN393" s="44"/>
      <c r="HO393" s="44"/>
      <c r="HP393" s="44"/>
      <c r="HQ393" s="44"/>
      <c r="HR393" s="44"/>
      <c r="HS393" s="44"/>
      <c r="HT393" s="44"/>
      <c r="HU393" s="44"/>
      <c r="HV393" s="44"/>
      <c r="HW393" s="44"/>
      <c r="HX393" s="44"/>
      <c r="HY393" s="44"/>
      <c r="HZ393" s="44"/>
      <c r="IA393" s="44"/>
      <c r="IB393" s="44"/>
      <c r="IC393" s="44"/>
      <c r="ID393" s="44"/>
      <c r="IE393" s="44"/>
      <c r="IF393" s="44"/>
      <c r="IG393" s="44"/>
      <c r="IH393" s="44"/>
      <c r="II393" s="44"/>
      <c r="IJ393" s="44"/>
      <c r="IK393" s="44"/>
      <c r="IL393" s="44"/>
      <c r="IM393" s="44"/>
      <c r="IN393" s="44"/>
      <c r="IO393" s="44"/>
      <c r="IP393" s="44"/>
      <c r="IQ393" s="44"/>
      <c r="IR393" s="44"/>
      <c r="IS393" s="44"/>
      <c r="IT393" s="44"/>
      <c r="IU393" s="44"/>
      <c r="IV393" s="44"/>
    </row>
    <row r="394" spans="13:256" ht="12.75">
      <c r="M394" s="45"/>
      <c r="N394" s="45"/>
      <c r="O394" s="45"/>
      <c r="P394" s="45"/>
      <c r="Q394" s="45"/>
      <c r="R394" s="45"/>
      <c r="S394" s="45"/>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c r="GZ394" s="44"/>
      <c r="HA394" s="44"/>
      <c r="HB394" s="44"/>
      <c r="HC394" s="44"/>
      <c r="HD394" s="44"/>
      <c r="HE394" s="44"/>
      <c r="HF394" s="44"/>
      <c r="HG394" s="44"/>
      <c r="HH394" s="44"/>
      <c r="HI394" s="44"/>
      <c r="HJ394" s="44"/>
      <c r="HK394" s="44"/>
      <c r="HL394" s="44"/>
      <c r="HM394" s="44"/>
      <c r="HN394" s="44"/>
      <c r="HO394" s="44"/>
      <c r="HP394" s="44"/>
      <c r="HQ394" s="44"/>
      <c r="HR394" s="44"/>
      <c r="HS394" s="44"/>
      <c r="HT394" s="44"/>
      <c r="HU394" s="44"/>
      <c r="HV394" s="44"/>
      <c r="HW394" s="44"/>
      <c r="HX394" s="44"/>
      <c r="HY394" s="44"/>
      <c r="HZ394" s="44"/>
      <c r="IA394" s="44"/>
      <c r="IB394" s="44"/>
      <c r="IC394" s="44"/>
      <c r="ID394" s="44"/>
      <c r="IE394" s="44"/>
      <c r="IF394" s="44"/>
      <c r="IG394" s="44"/>
      <c r="IH394" s="44"/>
      <c r="II394" s="44"/>
      <c r="IJ394" s="44"/>
      <c r="IK394" s="44"/>
      <c r="IL394" s="44"/>
      <c r="IM394" s="44"/>
      <c r="IN394" s="44"/>
      <c r="IO394" s="44"/>
      <c r="IP394" s="44"/>
      <c r="IQ394" s="44"/>
      <c r="IR394" s="44"/>
      <c r="IS394" s="44"/>
      <c r="IT394" s="44"/>
      <c r="IU394" s="44"/>
      <c r="IV394" s="44"/>
    </row>
    <row r="395" spans="13:19" ht="12.75">
      <c r="M395" s="46"/>
      <c r="N395" s="37"/>
      <c r="O395" s="37"/>
      <c r="P395" s="37"/>
      <c r="Q395" s="37"/>
      <c r="R395" s="37"/>
      <c r="S395" s="37"/>
    </row>
    <row r="396" spans="13:256" ht="12.75">
      <c r="M396" s="45"/>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c r="GZ396" s="44"/>
      <c r="HA396" s="44"/>
      <c r="HB396" s="44"/>
      <c r="HC396" s="44"/>
      <c r="HD396" s="44"/>
      <c r="HE396" s="44"/>
      <c r="HF396" s="44"/>
      <c r="HG396" s="44"/>
      <c r="HH396" s="44"/>
      <c r="HI396" s="44"/>
      <c r="HJ396" s="44"/>
      <c r="HK396" s="44"/>
      <c r="HL396" s="44"/>
      <c r="HM396" s="44"/>
      <c r="HN396" s="44"/>
      <c r="HO396" s="44"/>
      <c r="HP396" s="44"/>
      <c r="HQ396" s="44"/>
      <c r="HR396" s="44"/>
      <c r="HS396" s="44"/>
      <c r="HT396" s="44"/>
      <c r="HU396" s="44"/>
      <c r="HV396" s="44"/>
      <c r="HW396" s="44"/>
      <c r="HX396" s="44"/>
      <c r="HY396" s="44"/>
      <c r="HZ396" s="44"/>
      <c r="IA396" s="44"/>
      <c r="IB396" s="44"/>
      <c r="IC396" s="44"/>
      <c r="ID396" s="44"/>
      <c r="IE396" s="44"/>
      <c r="IF396" s="44"/>
      <c r="IG396" s="44"/>
      <c r="IH396" s="44"/>
      <c r="II396" s="44"/>
      <c r="IJ396" s="44"/>
      <c r="IK396" s="44"/>
      <c r="IL396" s="44"/>
      <c r="IM396" s="44"/>
      <c r="IN396" s="44"/>
      <c r="IO396" s="44"/>
      <c r="IP396" s="44"/>
      <c r="IQ396" s="44"/>
      <c r="IR396" s="44"/>
      <c r="IS396" s="44"/>
      <c r="IT396" s="44"/>
      <c r="IU396" s="44"/>
      <c r="IV396" s="44"/>
    </row>
    <row r="397" spans="13:256" ht="12.75">
      <c r="M397" s="46"/>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c r="CY397" s="37"/>
      <c r="CZ397" s="37"/>
      <c r="DA397" s="37"/>
      <c r="DB397" s="37"/>
      <c r="DC397" s="37"/>
      <c r="DD397" s="37"/>
      <c r="DE397" s="37"/>
      <c r="DF397" s="37"/>
      <c r="DG397" s="37"/>
      <c r="DH397" s="37"/>
      <c r="DI397" s="37"/>
      <c r="DJ397" s="37"/>
      <c r="DK397" s="37"/>
      <c r="DL397" s="37"/>
      <c r="DM397" s="37"/>
      <c r="DN397" s="37"/>
      <c r="DO397" s="37"/>
      <c r="DP397" s="37"/>
      <c r="DQ397" s="37"/>
      <c r="DR397" s="37"/>
      <c r="DS397" s="37"/>
      <c r="DT397" s="37"/>
      <c r="DU397" s="37"/>
      <c r="DV397" s="37"/>
      <c r="DW397" s="37"/>
      <c r="DX397" s="37"/>
      <c r="DY397" s="37"/>
      <c r="DZ397" s="37"/>
      <c r="EA397" s="37"/>
      <c r="EB397" s="37"/>
      <c r="EC397" s="37"/>
      <c r="ED397" s="37"/>
      <c r="EE397" s="37"/>
      <c r="EF397" s="37"/>
      <c r="EG397" s="37"/>
      <c r="EH397" s="37"/>
      <c r="EI397" s="37"/>
      <c r="EJ397" s="37"/>
      <c r="EK397" s="37"/>
      <c r="EL397" s="37"/>
      <c r="EM397" s="37"/>
      <c r="EN397" s="37"/>
      <c r="EO397" s="37"/>
      <c r="EP397" s="37"/>
      <c r="EQ397" s="37"/>
      <c r="ER397" s="37"/>
      <c r="ES397" s="37"/>
      <c r="ET397" s="37"/>
      <c r="EU397" s="37"/>
      <c r="EV397" s="37"/>
      <c r="EW397" s="37"/>
      <c r="EX397" s="37"/>
      <c r="EY397" s="37"/>
      <c r="EZ397" s="37"/>
      <c r="FA397" s="37"/>
      <c r="FB397" s="37"/>
      <c r="FC397" s="37"/>
      <c r="FD397" s="37"/>
      <c r="FE397" s="37"/>
      <c r="FF397" s="37"/>
      <c r="FG397" s="37"/>
      <c r="FH397" s="37"/>
      <c r="FI397" s="37"/>
      <c r="FJ397" s="37"/>
      <c r="FK397" s="37"/>
      <c r="FL397" s="37"/>
      <c r="FM397" s="37"/>
      <c r="FN397" s="37"/>
      <c r="FO397" s="37"/>
      <c r="FP397" s="37"/>
      <c r="FQ397" s="37"/>
      <c r="FR397" s="37"/>
      <c r="FS397" s="37"/>
      <c r="FT397" s="37"/>
      <c r="FU397" s="37"/>
      <c r="FV397" s="37"/>
      <c r="FW397" s="37"/>
      <c r="FX397" s="37"/>
      <c r="FY397" s="37"/>
      <c r="FZ397" s="37"/>
      <c r="GA397" s="37"/>
      <c r="GB397" s="37"/>
      <c r="GC397" s="37"/>
      <c r="GD397" s="37"/>
      <c r="GE397" s="37"/>
      <c r="GF397" s="37"/>
      <c r="GG397" s="37"/>
      <c r="GH397" s="37"/>
      <c r="GI397" s="37"/>
      <c r="GJ397" s="37"/>
      <c r="GK397" s="37"/>
      <c r="GL397" s="37"/>
      <c r="GM397" s="37"/>
      <c r="GN397" s="37"/>
      <c r="GO397" s="37"/>
      <c r="GP397" s="37"/>
      <c r="GQ397" s="37"/>
      <c r="GR397" s="37"/>
      <c r="GS397" s="37"/>
      <c r="GT397" s="37"/>
      <c r="GU397" s="37"/>
      <c r="GV397" s="37"/>
      <c r="GW397" s="37"/>
      <c r="GX397" s="37"/>
      <c r="GY397" s="37"/>
      <c r="GZ397" s="37"/>
      <c r="HA397" s="37"/>
      <c r="HB397" s="37"/>
      <c r="HC397" s="37"/>
      <c r="HD397" s="37"/>
      <c r="HE397" s="37"/>
      <c r="HF397" s="37"/>
      <c r="HG397" s="37"/>
      <c r="HH397" s="37"/>
      <c r="HI397" s="37"/>
      <c r="HJ397" s="37"/>
      <c r="HK397" s="37"/>
      <c r="HL397" s="37"/>
      <c r="HM397" s="37"/>
      <c r="HN397" s="37"/>
      <c r="HO397" s="37"/>
      <c r="HP397" s="37"/>
      <c r="HQ397" s="37"/>
      <c r="HR397" s="37"/>
      <c r="HS397" s="37"/>
      <c r="HT397" s="37"/>
      <c r="HU397" s="37"/>
      <c r="HV397" s="37"/>
      <c r="HW397" s="37"/>
      <c r="HX397" s="37"/>
      <c r="HY397" s="37"/>
      <c r="HZ397" s="37"/>
      <c r="IA397" s="37"/>
      <c r="IB397" s="37"/>
      <c r="IC397" s="37"/>
      <c r="ID397" s="37"/>
      <c r="IE397" s="37"/>
      <c r="IF397" s="37"/>
      <c r="IG397" s="37"/>
      <c r="IH397" s="37"/>
      <c r="II397" s="37"/>
      <c r="IJ397" s="37"/>
      <c r="IK397" s="37"/>
      <c r="IL397" s="37"/>
      <c r="IM397" s="37"/>
      <c r="IN397" s="37"/>
      <c r="IO397" s="37"/>
      <c r="IP397" s="37"/>
      <c r="IQ397" s="37"/>
      <c r="IR397" s="37"/>
      <c r="IS397" s="37"/>
      <c r="IT397" s="37"/>
      <c r="IU397" s="37"/>
      <c r="IV397" s="37"/>
    </row>
    <row r="399" spans="14:21" ht="12.75">
      <c r="N399" s="37"/>
      <c r="O399" s="37"/>
      <c r="P399" s="37"/>
      <c r="Q399" s="37"/>
      <c r="R399" s="37"/>
      <c r="T399" s="37"/>
      <c r="U399" s="37"/>
    </row>
    <row r="400" spans="14:21" ht="12.75">
      <c r="N400" s="37"/>
      <c r="O400" s="37"/>
      <c r="P400" s="37"/>
      <c r="Q400" s="37"/>
      <c r="R400" s="37"/>
      <c r="T400" s="37"/>
      <c r="U400" s="37"/>
    </row>
    <row r="401" spans="15:22" ht="12.75">
      <c r="O401" s="37"/>
      <c r="P401" s="37"/>
      <c r="Q401" s="37"/>
      <c r="R401" s="37"/>
      <c r="S401" s="37"/>
      <c r="U401" s="37"/>
      <c r="V401" s="37"/>
    </row>
    <row r="402" spans="15:22" ht="12.75">
      <c r="O402" s="37"/>
      <c r="P402" s="37"/>
      <c r="Q402" s="37"/>
      <c r="R402" s="37"/>
      <c r="S402" s="37"/>
      <c r="U402" s="37"/>
      <c r="V402" s="37"/>
    </row>
    <row r="403" spans="15:22" ht="12.75">
      <c r="O403" s="37"/>
      <c r="P403" s="37"/>
      <c r="Q403" s="37"/>
      <c r="R403" s="37"/>
      <c r="S403" s="37"/>
      <c r="U403" s="37"/>
      <c r="V403" s="37"/>
    </row>
    <row r="404" spans="15:22" ht="12.75">
      <c r="O404" s="37"/>
      <c r="P404" s="37"/>
      <c r="Q404" s="37"/>
      <c r="R404" s="37"/>
      <c r="S404" s="37"/>
      <c r="U404" s="37"/>
      <c r="V404" s="37"/>
    </row>
    <row r="405" spans="13:22" ht="12.75">
      <c r="M405" s="37"/>
      <c r="O405" s="37"/>
      <c r="P405" s="37"/>
      <c r="Q405" s="37"/>
      <c r="R405" s="37"/>
      <c r="S405" s="37"/>
      <c r="U405" s="37"/>
      <c r="V405" s="37"/>
    </row>
    <row r="406" spans="13:60" ht="12.75">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row>
    <row r="407" spans="13:22" ht="12.75">
      <c r="M407" s="37"/>
      <c r="O407" s="37"/>
      <c r="P407" s="37"/>
      <c r="Q407" s="37"/>
      <c r="R407" s="37"/>
      <c r="S407" s="37"/>
      <c r="U407" s="37"/>
      <c r="V407" s="37"/>
    </row>
    <row r="408" spans="13:256" ht="12.75">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6"/>
      <c r="CD408" s="46"/>
      <c r="CE408" s="46"/>
      <c r="CF408" s="46"/>
      <c r="CG408" s="46"/>
      <c r="CH408" s="46"/>
      <c r="CI408" s="46"/>
      <c r="CJ408" s="46"/>
      <c r="CK408" s="46"/>
      <c r="CL408" s="46"/>
      <c r="CM408" s="46"/>
      <c r="CN408" s="46"/>
      <c r="CO408" s="46"/>
      <c r="CP408" s="46"/>
      <c r="CQ408" s="46"/>
      <c r="CR408" s="46"/>
      <c r="CS408" s="46"/>
      <c r="CT408" s="46"/>
      <c r="CU408" s="46"/>
      <c r="CV408" s="46"/>
      <c r="CW408" s="46"/>
      <c r="CX408" s="46"/>
      <c r="CY408" s="46"/>
      <c r="CZ408" s="46"/>
      <c r="DA408" s="46"/>
      <c r="DB408" s="46"/>
      <c r="DC408" s="46"/>
      <c r="DD408" s="46"/>
      <c r="DE408" s="46"/>
      <c r="DF408" s="46"/>
      <c r="DG408" s="46"/>
      <c r="DH408" s="46"/>
      <c r="DI408" s="46"/>
      <c r="DJ408" s="46"/>
      <c r="DK408" s="46"/>
      <c r="DL408" s="46"/>
      <c r="DM408" s="46"/>
      <c r="DN408" s="46"/>
      <c r="DO408" s="46"/>
      <c r="DP408" s="46"/>
      <c r="DQ408" s="46"/>
      <c r="DR408" s="46"/>
      <c r="DS408" s="46"/>
      <c r="DT408" s="46"/>
      <c r="DU408" s="46"/>
      <c r="DV408" s="46"/>
      <c r="DW408" s="46"/>
      <c r="DX408" s="46"/>
      <c r="DY408" s="46"/>
      <c r="DZ408" s="46"/>
      <c r="EA408" s="46"/>
      <c r="EB408" s="46"/>
      <c r="EC408" s="46"/>
      <c r="ED408" s="46"/>
      <c r="EE408" s="46"/>
      <c r="EF408" s="46"/>
      <c r="EG408" s="46"/>
      <c r="EH408" s="46"/>
      <c r="EI408" s="46"/>
      <c r="EJ408" s="46"/>
      <c r="EK408" s="46"/>
      <c r="EL408" s="46"/>
      <c r="EM408" s="46"/>
      <c r="EN408" s="46"/>
      <c r="EO408" s="46"/>
      <c r="EP408" s="46"/>
      <c r="EQ408" s="46"/>
      <c r="ER408" s="46"/>
      <c r="ES408" s="46"/>
      <c r="ET408" s="46"/>
      <c r="EU408" s="46"/>
      <c r="EV408" s="46"/>
      <c r="EW408" s="46"/>
      <c r="EX408" s="46"/>
      <c r="EY408" s="46"/>
      <c r="EZ408" s="46"/>
      <c r="FA408" s="46"/>
      <c r="FB408" s="46"/>
      <c r="FC408" s="46"/>
      <c r="FD408" s="46"/>
      <c r="FE408" s="46"/>
      <c r="FF408" s="46"/>
      <c r="FG408" s="46"/>
      <c r="FH408" s="46"/>
      <c r="FI408" s="46"/>
      <c r="FJ408" s="46"/>
      <c r="FK408" s="46"/>
      <c r="FL408" s="46"/>
      <c r="FM408" s="46"/>
      <c r="FN408" s="46"/>
      <c r="FO408" s="46"/>
      <c r="FP408" s="46"/>
      <c r="FQ408" s="46"/>
      <c r="FR408" s="46"/>
      <c r="FS408" s="46"/>
      <c r="FT408" s="46"/>
      <c r="FU408" s="46"/>
      <c r="FV408" s="46"/>
      <c r="FW408" s="46"/>
      <c r="FX408" s="46"/>
      <c r="FY408" s="46"/>
      <c r="FZ408" s="46"/>
      <c r="GA408" s="46"/>
      <c r="GB408" s="46"/>
      <c r="GC408" s="46"/>
      <c r="GD408" s="46"/>
      <c r="GE408" s="46"/>
      <c r="GF408" s="46"/>
      <c r="GG408" s="46"/>
      <c r="GH408" s="46"/>
      <c r="GI408" s="46"/>
      <c r="GJ408" s="46"/>
      <c r="GK408" s="46"/>
      <c r="GL408" s="46"/>
      <c r="GM408" s="46"/>
      <c r="GN408" s="46"/>
      <c r="GO408" s="46"/>
      <c r="GP408" s="46"/>
      <c r="GQ408" s="46"/>
      <c r="GR408" s="46"/>
      <c r="GS408" s="46"/>
      <c r="GT408" s="46"/>
      <c r="GU408" s="46"/>
      <c r="GV408" s="46"/>
      <c r="GW408" s="46"/>
      <c r="GX408" s="46"/>
      <c r="GY408" s="46"/>
      <c r="GZ408" s="46"/>
      <c r="HA408" s="46"/>
      <c r="HB408" s="46"/>
      <c r="HC408" s="46"/>
      <c r="HD408" s="46"/>
      <c r="HE408" s="46"/>
      <c r="HF408" s="46"/>
      <c r="HG408" s="46"/>
      <c r="HH408" s="46"/>
      <c r="HI408" s="46"/>
      <c r="HJ408" s="46"/>
      <c r="HK408" s="46"/>
      <c r="HL408" s="46"/>
      <c r="HM408" s="46"/>
      <c r="HN408" s="46"/>
      <c r="HO408" s="46"/>
      <c r="HP408" s="46"/>
      <c r="HQ408" s="46"/>
      <c r="HR408" s="46"/>
      <c r="HS408" s="46"/>
      <c r="HT408" s="46"/>
      <c r="HU408" s="46"/>
      <c r="HV408" s="46"/>
      <c r="HW408" s="46"/>
      <c r="HX408" s="46"/>
      <c r="HY408" s="46"/>
      <c r="HZ408" s="46"/>
      <c r="IA408" s="46"/>
      <c r="IB408" s="46"/>
      <c r="IC408" s="46"/>
      <c r="ID408" s="46"/>
      <c r="IE408" s="46"/>
      <c r="IF408" s="46"/>
      <c r="IG408" s="46"/>
      <c r="IH408" s="46"/>
      <c r="II408" s="46"/>
      <c r="IJ408" s="46"/>
      <c r="IK408" s="46"/>
      <c r="IL408" s="46"/>
      <c r="IM408" s="46"/>
      <c r="IN408" s="46"/>
      <c r="IO408" s="46"/>
      <c r="IP408" s="46"/>
      <c r="IQ408" s="46"/>
      <c r="IR408" s="46"/>
      <c r="IS408" s="46"/>
      <c r="IT408" s="46"/>
      <c r="IU408" s="46"/>
      <c r="IV408" s="46"/>
    </row>
    <row r="409" spans="13:22" ht="12.75">
      <c r="M409" s="37"/>
      <c r="O409" s="37"/>
      <c r="P409" s="37"/>
      <c r="Q409" s="37"/>
      <c r="R409" s="37"/>
      <c r="S409" s="37"/>
      <c r="U409" s="37"/>
      <c r="V409" s="37"/>
    </row>
    <row r="410" spans="13:256" ht="12.75">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c r="DT410" s="37"/>
      <c r="DU410" s="37"/>
      <c r="DV410" s="37"/>
      <c r="DW410" s="37"/>
      <c r="DX410" s="37"/>
      <c r="DY410" s="37"/>
      <c r="DZ410" s="37"/>
      <c r="EA410" s="37"/>
      <c r="EB410" s="37"/>
      <c r="EC410" s="37"/>
      <c r="ED410" s="37"/>
      <c r="EE410" s="37"/>
      <c r="EF410" s="37"/>
      <c r="EG410" s="37"/>
      <c r="EH410" s="37"/>
      <c r="EI410" s="37"/>
      <c r="EJ410" s="37"/>
      <c r="EK410" s="37"/>
      <c r="EL410" s="37"/>
      <c r="EM410" s="37"/>
      <c r="EN410" s="37"/>
      <c r="EO410" s="37"/>
      <c r="EP410" s="37"/>
      <c r="EQ410" s="37"/>
      <c r="ER410" s="37"/>
      <c r="ES410" s="37"/>
      <c r="ET410" s="37"/>
      <c r="EU410" s="37"/>
      <c r="EV410" s="37"/>
      <c r="EW410" s="37"/>
      <c r="EX410" s="37"/>
      <c r="EY410" s="37"/>
      <c r="EZ410" s="37"/>
      <c r="FA410" s="37"/>
      <c r="FB410" s="37"/>
      <c r="FC410" s="37"/>
      <c r="FD410" s="37"/>
      <c r="FE410" s="37"/>
      <c r="FF410" s="37"/>
      <c r="FG410" s="37"/>
      <c r="FH410" s="37"/>
      <c r="FI410" s="37"/>
      <c r="FJ410" s="37"/>
      <c r="FK410" s="37"/>
      <c r="FL410" s="37"/>
      <c r="FM410" s="37"/>
      <c r="FN410" s="37"/>
      <c r="FO410" s="37"/>
      <c r="FP410" s="37"/>
      <c r="FQ410" s="37"/>
      <c r="FR410" s="37"/>
      <c r="FS410" s="37"/>
      <c r="FT410" s="37"/>
      <c r="FU410" s="37"/>
      <c r="FV410" s="37"/>
      <c r="FW410" s="37"/>
      <c r="FX410" s="37"/>
      <c r="FY410" s="37"/>
      <c r="FZ410" s="37"/>
      <c r="GA410" s="37"/>
      <c r="GB410" s="37"/>
      <c r="GC410" s="37"/>
      <c r="GD410" s="37"/>
      <c r="GE410" s="37"/>
      <c r="GF410" s="37"/>
      <c r="GG410" s="37"/>
      <c r="GH410" s="37"/>
      <c r="GI410" s="37"/>
      <c r="GJ410" s="37"/>
      <c r="GK410" s="37"/>
      <c r="GL410" s="37"/>
      <c r="GM410" s="37"/>
      <c r="GN410" s="37"/>
      <c r="GO410" s="37"/>
      <c r="GP410" s="37"/>
      <c r="GQ410" s="37"/>
      <c r="GR410" s="37"/>
      <c r="GS410" s="37"/>
      <c r="GT410" s="37"/>
      <c r="GU410" s="37"/>
      <c r="GV410" s="37"/>
      <c r="GW410" s="37"/>
      <c r="GX410" s="37"/>
      <c r="GY410" s="37"/>
      <c r="GZ410" s="37"/>
      <c r="HA410" s="37"/>
      <c r="HB410" s="37"/>
      <c r="HC410" s="37"/>
      <c r="HD410" s="37"/>
      <c r="HE410" s="37"/>
      <c r="HF410" s="37"/>
      <c r="HG410" s="37"/>
      <c r="HH410" s="37"/>
      <c r="HI410" s="37"/>
      <c r="HJ410" s="37"/>
      <c r="HK410" s="37"/>
      <c r="HL410" s="37"/>
      <c r="HM410" s="37"/>
      <c r="HN410" s="37"/>
      <c r="HO410" s="37"/>
      <c r="HP410" s="37"/>
      <c r="HQ410" s="37"/>
      <c r="HR410" s="37"/>
      <c r="HS410" s="37"/>
      <c r="HT410" s="37"/>
      <c r="HU410" s="37"/>
      <c r="HV410" s="37"/>
      <c r="HW410" s="37"/>
      <c r="HX410" s="37"/>
      <c r="HY410" s="37"/>
      <c r="HZ410" s="37"/>
      <c r="IA410" s="37"/>
      <c r="IB410" s="37"/>
      <c r="IC410" s="37"/>
      <c r="ID410" s="37"/>
      <c r="IE410" s="37"/>
      <c r="IF410" s="37"/>
      <c r="IG410" s="37"/>
      <c r="IH410" s="37"/>
      <c r="II410" s="37"/>
      <c r="IJ410" s="37"/>
      <c r="IK410" s="37"/>
      <c r="IL410" s="37"/>
      <c r="IM410" s="37"/>
      <c r="IN410" s="37"/>
      <c r="IO410" s="37"/>
      <c r="IP410" s="37"/>
      <c r="IQ410" s="37"/>
      <c r="IR410" s="37"/>
      <c r="IS410" s="37"/>
      <c r="IT410" s="37"/>
      <c r="IU410" s="37"/>
      <c r="IV410" s="37"/>
    </row>
    <row r="411" spans="13:256" ht="12.75">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6"/>
      <c r="CD411" s="46"/>
      <c r="CE411" s="46"/>
      <c r="CF411" s="46"/>
      <c r="CG411" s="46"/>
      <c r="CH411" s="46"/>
      <c r="CI411" s="46"/>
      <c r="CJ411" s="46"/>
      <c r="CK411" s="46"/>
      <c r="CL411" s="46"/>
      <c r="CM411" s="46"/>
      <c r="CN411" s="46"/>
      <c r="CO411" s="46"/>
      <c r="CP411" s="46"/>
      <c r="CQ411" s="46"/>
      <c r="CR411" s="46"/>
      <c r="CS411" s="46"/>
      <c r="CT411" s="46"/>
      <c r="CU411" s="46"/>
      <c r="CV411" s="46"/>
      <c r="CW411" s="46"/>
      <c r="CX411" s="46"/>
      <c r="CY411" s="46"/>
      <c r="CZ411" s="46"/>
      <c r="DA411" s="46"/>
      <c r="DB411" s="46"/>
      <c r="DC411" s="46"/>
      <c r="DD411" s="46"/>
      <c r="DE411" s="46"/>
      <c r="DF411" s="46"/>
      <c r="DG411" s="46"/>
      <c r="DH411" s="46"/>
      <c r="DI411" s="46"/>
      <c r="DJ411" s="46"/>
      <c r="DK411" s="46"/>
      <c r="DL411" s="46"/>
      <c r="DM411" s="46"/>
      <c r="DN411" s="46"/>
      <c r="DO411" s="46"/>
      <c r="DP411" s="46"/>
      <c r="DQ411" s="46"/>
      <c r="DR411" s="46"/>
      <c r="DS411" s="46"/>
      <c r="DT411" s="46"/>
      <c r="DU411" s="46"/>
      <c r="DV411" s="46"/>
      <c r="DW411" s="46"/>
      <c r="DX411" s="46"/>
      <c r="DY411" s="46"/>
      <c r="DZ411" s="46"/>
      <c r="EA411" s="46"/>
      <c r="EB411" s="46"/>
      <c r="EC411" s="46"/>
      <c r="ED411" s="46"/>
      <c r="EE411" s="46"/>
      <c r="EF411" s="46"/>
      <c r="EG411" s="46"/>
      <c r="EH411" s="46"/>
      <c r="EI411" s="46"/>
      <c r="EJ411" s="46"/>
      <c r="EK411" s="46"/>
      <c r="EL411" s="46"/>
      <c r="EM411" s="46"/>
      <c r="EN411" s="46"/>
      <c r="EO411" s="46"/>
      <c r="EP411" s="46"/>
      <c r="EQ411" s="46"/>
      <c r="ER411" s="46"/>
      <c r="ES411" s="46"/>
      <c r="ET411" s="46"/>
      <c r="EU411" s="46"/>
      <c r="EV411" s="46"/>
      <c r="EW411" s="46"/>
      <c r="EX411" s="46"/>
      <c r="EY411" s="46"/>
      <c r="EZ411" s="46"/>
      <c r="FA411" s="46"/>
      <c r="FB411" s="46"/>
      <c r="FC411" s="46"/>
      <c r="FD411" s="46"/>
      <c r="FE411" s="46"/>
      <c r="FF411" s="46"/>
      <c r="FG411" s="46"/>
      <c r="FH411" s="46"/>
      <c r="FI411" s="46"/>
      <c r="FJ411" s="46"/>
      <c r="FK411" s="46"/>
      <c r="FL411" s="46"/>
      <c r="FM411" s="46"/>
      <c r="FN411" s="46"/>
      <c r="FO411" s="46"/>
      <c r="FP411" s="46"/>
      <c r="FQ411" s="46"/>
      <c r="FR411" s="46"/>
      <c r="FS411" s="46"/>
      <c r="FT411" s="46"/>
      <c r="FU411" s="46"/>
      <c r="FV411" s="46"/>
      <c r="FW411" s="46"/>
      <c r="FX411" s="46"/>
      <c r="FY411" s="46"/>
      <c r="FZ411" s="46"/>
      <c r="GA411" s="46"/>
      <c r="GB411" s="46"/>
      <c r="GC411" s="46"/>
      <c r="GD411" s="46"/>
      <c r="GE411" s="46"/>
      <c r="GF411" s="46"/>
      <c r="GG411" s="46"/>
      <c r="GH411" s="46"/>
      <c r="GI411" s="46"/>
      <c r="GJ411" s="46"/>
      <c r="GK411" s="46"/>
      <c r="GL411" s="46"/>
      <c r="GM411" s="46"/>
      <c r="GN411" s="46"/>
      <c r="GO411" s="46"/>
      <c r="GP411" s="46"/>
      <c r="GQ411" s="46"/>
      <c r="GR411" s="46"/>
      <c r="GS411" s="46"/>
      <c r="GT411" s="46"/>
      <c r="GU411" s="46"/>
      <c r="GV411" s="46"/>
      <c r="GW411" s="46"/>
      <c r="GX411" s="46"/>
      <c r="GY411" s="46"/>
      <c r="GZ411" s="46"/>
      <c r="HA411" s="46"/>
      <c r="HB411" s="46"/>
      <c r="HC411" s="46"/>
      <c r="HD411" s="46"/>
      <c r="HE411" s="46"/>
      <c r="HF411" s="46"/>
      <c r="HG411" s="46"/>
      <c r="HH411" s="46"/>
      <c r="HI411" s="46"/>
      <c r="HJ411" s="46"/>
      <c r="HK411" s="46"/>
      <c r="HL411" s="46"/>
      <c r="HM411" s="46"/>
      <c r="HN411" s="46"/>
      <c r="HO411" s="46"/>
      <c r="HP411" s="46"/>
      <c r="HQ411" s="46"/>
      <c r="HR411" s="46"/>
      <c r="HS411" s="46"/>
      <c r="HT411" s="46"/>
      <c r="HU411" s="46"/>
      <c r="HV411" s="46"/>
      <c r="HW411" s="46"/>
      <c r="HX411" s="46"/>
      <c r="HY411" s="46"/>
      <c r="HZ411" s="46"/>
      <c r="IA411" s="46"/>
      <c r="IB411" s="46"/>
      <c r="IC411" s="46"/>
      <c r="ID411" s="46"/>
      <c r="IE411" s="46"/>
      <c r="IF411" s="46"/>
      <c r="IG411" s="46"/>
      <c r="IH411" s="46"/>
      <c r="II411" s="46"/>
      <c r="IJ411" s="46"/>
      <c r="IK411" s="46"/>
      <c r="IL411" s="46"/>
      <c r="IM411" s="46"/>
      <c r="IN411" s="46"/>
      <c r="IO411" s="46"/>
      <c r="IP411" s="46"/>
      <c r="IQ411" s="46"/>
      <c r="IR411" s="46"/>
      <c r="IS411" s="46"/>
      <c r="IT411" s="46"/>
      <c r="IU411" s="46"/>
      <c r="IV411" s="46"/>
    </row>
    <row r="412" spans="13:256" ht="12.75">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6"/>
      <c r="CD412" s="46"/>
      <c r="CE412" s="46"/>
      <c r="CF412" s="46"/>
      <c r="CG412" s="46"/>
      <c r="CH412" s="46"/>
      <c r="CI412" s="46"/>
      <c r="CJ412" s="46"/>
      <c r="CK412" s="46"/>
      <c r="CL412" s="46"/>
      <c r="CM412" s="46"/>
      <c r="CN412" s="46"/>
      <c r="CO412" s="46"/>
      <c r="CP412" s="46"/>
      <c r="CQ412" s="46"/>
      <c r="CR412" s="46"/>
      <c r="CS412" s="46"/>
      <c r="CT412" s="46"/>
      <c r="CU412" s="46"/>
      <c r="CV412" s="46"/>
      <c r="CW412" s="46"/>
      <c r="CX412" s="46"/>
      <c r="CY412" s="46"/>
      <c r="CZ412" s="46"/>
      <c r="DA412" s="46"/>
      <c r="DB412" s="46"/>
      <c r="DC412" s="46"/>
      <c r="DD412" s="46"/>
      <c r="DE412" s="46"/>
      <c r="DF412" s="46"/>
      <c r="DG412" s="46"/>
      <c r="DH412" s="46"/>
      <c r="DI412" s="46"/>
      <c r="DJ412" s="46"/>
      <c r="DK412" s="46"/>
      <c r="DL412" s="46"/>
      <c r="DM412" s="46"/>
      <c r="DN412" s="46"/>
      <c r="DO412" s="46"/>
      <c r="DP412" s="46"/>
      <c r="DQ412" s="46"/>
      <c r="DR412" s="46"/>
      <c r="DS412" s="46"/>
      <c r="DT412" s="46"/>
      <c r="DU412" s="46"/>
      <c r="DV412" s="46"/>
      <c r="DW412" s="46"/>
      <c r="DX412" s="46"/>
      <c r="DY412" s="46"/>
      <c r="DZ412" s="46"/>
      <c r="EA412" s="46"/>
      <c r="EB412" s="46"/>
      <c r="EC412" s="46"/>
      <c r="ED412" s="46"/>
      <c r="EE412" s="46"/>
      <c r="EF412" s="46"/>
      <c r="EG412" s="46"/>
      <c r="EH412" s="46"/>
      <c r="EI412" s="46"/>
      <c r="EJ412" s="46"/>
      <c r="EK412" s="46"/>
      <c r="EL412" s="46"/>
      <c r="EM412" s="46"/>
      <c r="EN412" s="46"/>
      <c r="EO412" s="46"/>
      <c r="EP412" s="46"/>
      <c r="EQ412" s="46"/>
      <c r="ER412" s="46"/>
      <c r="ES412" s="46"/>
      <c r="ET412" s="46"/>
      <c r="EU412" s="46"/>
      <c r="EV412" s="46"/>
      <c r="EW412" s="46"/>
      <c r="EX412" s="46"/>
      <c r="EY412" s="46"/>
      <c r="EZ412" s="46"/>
      <c r="FA412" s="46"/>
      <c r="FB412" s="46"/>
      <c r="FC412" s="46"/>
      <c r="FD412" s="46"/>
      <c r="FE412" s="46"/>
      <c r="FF412" s="46"/>
      <c r="FG412" s="46"/>
      <c r="FH412" s="46"/>
      <c r="FI412" s="46"/>
      <c r="FJ412" s="46"/>
      <c r="FK412" s="46"/>
      <c r="FL412" s="46"/>
      <c r="FM412" s="46"/>
      <c r="FN412" s="46"/>
      <c r="FO412" s="46"/>
      <c r="FP412" s="46"/>
      <c r="FQ412" s="46"/>
      <c r="FR412" s="46"/>
      <c r="FS412" s="46"/>
      <c r="FT412" s="46"/>
      <c r="FU412" s="46"/>
      <c r="FV412" s="46"/>
      <c r="FW412" s="46"/>
      <c r="FX412" s="46"/>
      <c r="FY412" s="46"/>
      <c r="FZ412" s="46"/>
      <c r="GA412" s="46"/>
      <c r="GB412" s="46"/>
      <c r="GC412" s="46"/>
      <c r="GD412" s="46"/>
      <c r="GE412" s="46"/>
      <c r="GF412" s="46"/>
      <c r="GG412" s="46"/>
      <c r="GH412" s="46"/>
      <c r="GI412" s="46"/>
      <c r="GJ412" s="46"/>
      <c r="GK412" s="46"/>
      <c r="GL412" s="46"/>
      <c r="GM412" s="46"/>
      <c r="GN412" s="46"/>
      <c r="GO412" s="46"/>
      <c r="GP412" s="46"/>
      <c r="GQ412" s="46"/>
      <c r="GR412" s="46"/>
      <c r="GS412" s="46"/>
      <c r="GT412" s="46"/>
      <c r="GU412" s="46"/>
      <c r="GV412" s="46"/>
      <c r="GW412" s="46"/>
      <c r="GX412" s="46"/>
      <c r="GY412" s="46"/>
      <c r="GZ412" s="46"/>
      <c r="HA412" s="46"/>
      <c r="HB412" s="46"/>
      <c r="HC412" s="46"/>
      <c r="HD412" s="46"/>
      <c r="HE412" s="46"/>
      <c r="HF412" s="46"/>
      <c r="HG412" s="46"/>
      <c r="HH412" s="46"/>
      <c r="HI412" s="46"/>
      <c r="HJ412" s="46"/>
      <c r="HK412" s="46"/>
      <c r="HL412" s="46"/>
      <c r="HM412" s="46"/>
      <c r="HN412" s="46"/>
      <c r="HO412" s="46"/>
      <c r="HP412" s="46"/>
      <c r="HQ412" s="46"/>
      <c r="HR412" s="46"/>
      <c r="HS412" s="46"/>
      <c r="HT412" s="46"/>
      <c r="HU412" s="46"/>
      <c r="HV412" s="46"/>
      <c r="HW412" s="46"/>
      <c r="HX412" s="46"/>
      <c r="HY412" s="46"/>
      <c r="HZ412" s="46"/>
      <c r="IA412" s="46"/>
      <c r="IB412" s="46"/>
      <c r="IC412" s="46"/>
      <c r="ID412" s="46"/>
      <c r="IE412" s="46"/>
      <c r="IF412" s="46"/>
      <c r="IG412" s="46"/>
      <c r="IH412" s="46"/>
      <c r="II412" s="46"/>
      <c r="IJ412" s="46"/>
      <c r="IK412" s="46"/>
      <c r="IL412" s="46"/>
      <c r="IM412" s="46"/>
      <c r="IN412" s="46"/>
      <c r="IO412" s="46"/>
      <c r="IP412" s="46"/>
      <c r="IQ412" s="46"/>
      <c r="IR412" s="46"/>
      <c r="IS412" s="46"/>
      <c r="IT412" s="46"/>
      <c r="IU412" s="46"/>
      <c r="IV412" s="46"/>
    </row>
    <row r="421" ht="12.75">
      <c r="M421" s="43"/>
    </row>
    <row r="422" ht="12.75">
      <c r="Y422" s="47"/>
    </row>
    <row r="424" spans="13:256" ht="12.75">
      <c r="M424" s="44"/>
      <c r="N424" s="44"/>
      <c r="O424" s="44"/>
      <c r="P424" s="44"/>
      <c r="Q424" s="44"/>
      <c r="R424" s="44"/>
      <c r="S424" s="44"/>
      <c r="T424" s="44"/>
      <c r="U424" s="44"/>
      <c r="V424" s="44"/>
      <c r="W424" s="44"/>
      <c r="X424" s="44"/>
      <c r="Y424" s="44"/>
      <c r="Z424" s="44"/>
      <c r="AA424" s="44"/>
      <c r="AB424" s="44"/>
      <c r="AC424" s="44"/>
      <c r="AD424" s="44"/>
      <c r="AE424" s="44"/>
      <c r="AF424" s="44"/>
      <c r="AG424" s="44"/>
      <c r="AH424" s="44"/>
      <c r="AK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c r="FG424" s="44"/>
      <c r="FH424" s="44"/>
      <c r="FI424" s="44"/>
      <c r="FJ424" s="44"/>
      <c r="FK424" s="44"/>
      <c r="FL424" s="44"/>
      <c r="FM424" s="44"/>
      <c r="FN424" s="44"/>
      <c r="FO424" s="44"/>
      <c r="FP424" s="44"/>
      <c r="FQ424" s="44"/>
      <c r="FR424" s="44"/>
      <c r="FS424" s="44"/>
      <c r="FT424" s="44"/>
      <c r="FU424" s="44"/>
      <c r="FV424" s="44"/>
      <c r="FW424" s="44"/>
      <c r="FX424" s="44"/>
      <c r="FY424" s="44"/>
      <c r="FZ424" s="44"/>
      <c r="GA424" s="44"/>
      <c r="GB424" s="44"/>
      <c r="GC424" s="44"/>
      <c r="GD424" s="44"/>
      <c r="GE424" s="44"/>
      <c r="GF424" s="44"/>
      <c r="GG424" s="44"/>
      <c r="GH424" s="44"/>
      <c r="GI424" s="44"/>
      <c r="GJ424" s="44"/>
      <c r="GK424" s="44"/>
      <c r="GL424" s="44"/>
      <c r="GM424" s="44"/>
      <c r="GN424" s="44"/>
      <c r="GO424" s="44"/>
      <c r="GP424" s="44"/>
      <c r="GQ424" s="44"/>
      <c r="GR424" s="44"/>
      <c r="GS424" s="44"/>
      <c r="GT424" s="44"/>
      <c r="GU424" s="44"/>
      <c r="GV424" s="44"/>
      <c r="GW424" s="44"/>
      <c r="GX424" s="44"/>
      <c r="GY424" s="44"/>
      <c r="GZ424" s="44"/>
      <c r="HA424" s="44"/>
      <c r="HB424" s="44"/>
      <c r="HC424" s="44"/>
      <c r="HD424" s="44"/>
      <c r="HE424" s="44"/>
      <c r="HF424" s="44"/>
      <c r="HG424" s="44"/>
      <c r="HH424" s="44"/>
      <c r="HI424" s="44"/>
      <c r="HJ424" s="44"/>
      <c r="HK424" s="44"/>
      <c r="HL424" s="44"/>
      <c r="HM424" s="44"/>
      <c r="HN424" s="44"/>
      <c r="HO424" s="44"/>
      <c r="HP424" s="44"/>
      <c r="HQ424" s="44"/>
      <c r="HR424" s="44"/>
      <c r="HS424" s="44"/>
      <c r="HT424" s="44"/>
      <c r="HU424" s="44"/>
      <c r="HV424" s="44"/>
      <c r="HW424" s="44"/>
      <c r="HX424" s="44"/>
      <c r="HY424" s="44"/>
      <c r="HZ424" s="44"/>
      <c r="IA424" s="44"/>
      <c r="IB424" s="44"/>
      <c r="IC424" s="44"/>
      <c r="ID424" s="44"/>
      <c r="IE424" s="44"/>
      <c r="IF424" s="44"/>
      <c r="IG424" s="44"/>
      <c r="IH424" s="44"/>
      <c r="II424" s="44"/>
      <c r="IJ424" s="44"/>
      <c r="IK424" s="44"/>
      <c r="IL424" s="44"/>
      <c r="IM424" s="44"/>
      <c r="IN424" s="44"/>
      <c r="IO424" s="44"/>
      <c r="IP424" s="44"/>
      <c r="IQ424" s="44"/>
      <c r="IR424" s="44"/>
      <c r="IS424" s="44"/>
      <c r="IT424" s="44"/>
      <c r="IU424" s="44"/>
      <c r="IV424" s="44"/>
    </row>
    <row r="425" spans="13:256" ht="12.75">
      <c r="M425" s="45"/>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c r="FG425" s="44"/>
      <c r="FH425" s="44"/>
      <c r="FI425" s="44"/>
      <c r="FJ425" s="44"/>
      <c r="FK425" s="44"/>
      <c r="FL425" s="44"/>
      <c r="FM425" s="44"/>
      <c r="FN425" s="44"/>
      <c r="FO425" s="44"/>
      <c r="FP425" s="44"/>
      <c r="FQ425" s="44"/>
      <c r="FR425" s="44"/>
      <c r="FS425" s="44"/>
      <c r="FT425" s="44"/>
      <c r="FU425" s="44"/>
      <c r="FV425" s="44"/>
      <c r="FW425" s="44"/>
      <c r="FX425" s="44"/>
      <c r="FY425" s="44"/>
      <c r="FZ425" s="44"/>
      <c r="GA425" s="44"/>
      <c r="GB425" s="44"/>
      <c r="GC425" s="44"/>
      <c r="GD425" s="44"/>
      <c r="GE425" s="44"/>
      <c r="GF425" s="44"/>
      <c r="GG425" s="44"/>
      <c r="GH425" s="44"/>
      <c r="GI425" s="44"/>
      <c r="GJ425" s="44"/>
      <c r="GK425" s="44"/>
      <c r="GL425" s="44"/>
      <c r="GM425" s="44"/>
      <c r="GN425" s="44"/>
      <c r="GO425" s="44"/>
      <c r="GP425" s="44"/>
      <c r="GQ425" s="44"/>
      <c r="GR425" s="44"/>
      <c r="GS425" s="44"/>
      <c r="GT425" s="44"/>
      <c r="GU425" s="44"/>
      <c r="GV425" s="44"/>
      <c r="GW425" s="44"/>
      <c r="GX425" s="44"/>
      <c r="GY425" s="44"/>
      <c r="GZ425" s="44"/>
      <c r="HA425" s="44"/>
      <c r="HB425" s="44"/>
      <c r="HC425" s="44"/>
      <c r="HD425" s="44"/>
      <c r="HE425" s="44"/>
      <c r="HF425" s="44"/>
      <c r="HG425" s="44"/>
      <c r="HH425" s="44"/>
      <c r="HI425" s="44"/>
      <c r="HJ425" s="44"/>
      <c r="HK425" s="44"/>
      <c r="HL425" s="44"/>
      <c r="HM425" s="44"/>
      <c r="HN425" s="44"/>
      <c r="HO425" s="44"/>
      <c r="HP425" s="44"/>
      <c r="HQ425" s="44"/>
      <c r="HR425" s="44"/>
      <c r="HS425" s="44"/>
      <c r="HT425" s="44"/>
      <c r="HU425" s="44"/>
      <c r="HV425" s="44"/>
      <c r="HW425" s="44"/>
      <c r="HX425" s="44"/>
      <c r="HY425" s="44"/>
      <c r="HZ425" s="44"/>
      <c r="IA425" s="44"/>
      <c r="IB425" s="44"/>
      <c r="IC425" s="44"/>
      <c r="ID425" s="44"/>
      <c r="IE425" s="44"/>
      <c r="IF425" s="44"/>
      <c r="IG425" s="44"/>
      <c r="IH425" s="44"/>
      <c r="II425" s="44"/>
      <c r="IJ425" s="44"/>
      <c r="IK425" s="44"/>
      <c r="IL425" s="44"/>
      <c r="IM425" s="44"/>
      <c r="IN425" s="44"/>
      <c r="IO425" s="44"/>
      <c r="IP425" s="44"/>
      <c r="IQ425" s="44"/>
      <c r="IR425" s="44"/>
      <c r="IS425" s="44"/>
      <c r="IT425" s="44"/>
      <c r="IU425" s="44"/>
      <c r="IV425" s="44"/>
    </row>
    <row r="426" spans="13:256" ht="12.75">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c r="FG426" s="44"/>
      <c r="FH426" s="44"/>
      <c r="FI426" s="44"/>
      <c r="FJ426" s="44"/>
      <c r="FK426" s="44"/>
      <c r="FL426" s="44"/>
      <c r="FM426" s="44"/>
      <c r="FN426" s="44"/>
      <c r="FO426" s="44"/>
      <c r="FP426" s="44"/>
      <c r="FQ426" s="44"/>
      <c r="FR426" s="44"/>
      <c r="FS426" s="44"/>
      <c r="FT426" s="44"/>
      <c r="FU426" s="44"/>
      <c r="FV426" s="44"/>
      <c r="FW426" s="44"/>
      <c r="FX426" s="44"/>
      <c r="FY426" s="44"/>
      <c r="FZ426" s="44"/>
      <c r="GA426" s="44"/>
      <c r="GB426" s="44"/>
      <c r="GC426" s="44"/>
      <c r="GD426" s="44"/>
      <c r="GE426" s="44"/>
      <c r="GF426" s="44"/>
      <c r="GG426" s="44"/>
      <c r="GH426" s="44"/>
      <c r="GI426" s="44"/>
      <c r="GJ426" s="44"/>
      <c r="GK426" s="44"/>
      <c r="GL426" s="44"/>
      <c r="GM426" s="44"/>
      <c r="GN426" s="44"/>
      <c r="GO426" s="44"/>
      <c r="GP426" s="44"/>
      <c r="GQ426" s="44"/>
      <c r="GR426" s="44"/>
      <c r="GS426" s="44"/>
      <c r="GT426" s="44"/>
      <c r="GU426" s="44"/>
      <c r="GV426" s="44"/>
      <c r="GW426" s="44"/>
      <c r="GX426" s="44"/>
      <c r="GY426" s="44"/>
      <c r="GZ426" s="44"/>
      <c r="HA426" s="44"/>
      <c r="HB426" s="44"/>
      <c r="HC426" s="44"/>
      <c r="HD426" s="44"/>
      <c r="HE426" s="44"/>
      <c r="HF426" s="44"/>
      <c r="HG426" s="44"/>
      <c r="HH426" s="44"/>
      <c r="HI426" s="44"/>
      <c r="HJ426" s="44"/>
      <c r="HK426" s="44"/>
      <c r="HL426" s="44"/>
      <c r="HM426" s="44"/>
      <c r="HN426" s="44"/>
      <c r="HO426" s="44"/>
      <c r="HP426" s="44"/>
      <c r="HQ426" s="44"/>
      <c r="HR426" s="44"/>
      <c r="HS426" s="44"/>
      <c r="HT426" s="44"/>
      <c r="HU426" s="44"/>
      <c r="HV426" s="44"/>
      <c r="HW426" s="44"/>
      <c r="HX426" s="44"/>
      <c r="HY426" s="44"/>
      <c r="HZ426" s="44"/>
      <c r="IA426" s="44"/>
      <c r="IB426" s="44"/>
      <c r="IC426" s="44"/>
      <c r="ID426" s="44"/>
      <c r="IE426" s="44"/>
      <c r="IF426" s="44"/>
      <c r="IG426" s="44"/>
      <c r="IH426" s="44"/>
      <c r="II426" s="44"/>
      <c r="IJ426" s="44"/>
      <c r="IK426" s="44"/>
      <c r="IL426" s="44"/>
      <c r="IM426" s="44"/>
      <c r="IN426" s="44"/>
      <c r="IO426" s="44"/>
      <c r="IP426" s="44"/>
      <c r="IQ426" s="44"/>
      <c r="IR426" s="44"/>
      <c r="IS426" s="44"/>
      <c r="IT426" s="44"/>
      <c r="IU426" s="44"/>
      <c r="IV426" s="44"/>
    </row>
    <row r="427" spans="13:256" ht="12.75">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c r="BZ427" s="44"/>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c r="EF427" s="44"/>
      <c r="EG427" s="44"/>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c r="FG427" s="44"/>
      <c r="FH427" s="44"/>
      <c r="FI427" s="44"/>
      <c r="FJ427" s="44"/>
      <c r="FK427" s="44"/>
      <c r="FL427" s="44"/>
      <c r="FM427" s="44"/>
      <c r="FN427" s="44"/>
      <c r="FO427" s="44"/>
      <c r="FP427" s="44"/>
      <c r="FQ427" s="44"/>
      <c r="FR427" s="44"/>
      <c r="FS427" s="44"/>
      <c r="FT427" s="44"/>
      <c r="FU427" s="44"/>
      <c r="FV427" s="44"/>
      <c r="FW427" s="44"/>
      <c r="FX427" s="44"/>
      <c r="FY427" s="44"/>
      <c r="FZ427" s="44"/>
      <c r="GA427" s="44"/>
      <c r="GB427" s="44"/>
      <c r="GC427" s="44"/>
      <c r="GD427" s="44"/>
      <c r="GE427" s="44"/>
      <c r="GF427" s="44"/>
      <c r="GG427" s="44"/>
      <c r="GH427" s="44"/>
      <c r="GI427" s="44"/>
      <c r="GJ427" s="44"/>
      <c r="GK427" s="44"/>
      <c r="GL427" s="44"/>
      <c r="GM427" s="44"/>
      <c r="GN427" s="44"/>
      <c r="GO427" s="44"/>
      <c r="GP427" s="44"/>
      <c r="GQ427" s="44"/>
      <c r="GR427" s="44"/>
      <c r="GS427" s="44"/>
      <c r="GT427" s="44"/>
      <c r="GU427" s="44"/>
      <c r="GV427" s="44"/>
      <c r="GW427" s="44"/>
      <c r="GX427" s="44"/>
      <c r="GY427" s="44"/>
      <c r="GZ427" s="44"/>
      <c r="HA427" s="44"/>
      <c r="HB427" s="44"/>
      <c r="HC427" s="44"/>
      <c r="HD427" s="44"/>
      <c r="HE427" s="44"/>
      <c r="HF427" s="44"/>
      <c r="HG427" s="44"/>
      <c r="HH427" s="44"/>
      <c r="HI427" s="44"/>
      <c r="HJ427" s="44"/>
      <c r="HK427" s="44"/>
      <c r="HL427" s="44"/>
      <c r="HM427" s="44"/>
      <c r="HN427" s="44"/>
      <c r="HO427" s="44"/>
      <c r="HP427" s="44"/>
      <c r="HQ427" s="44"/>
      <c r="HR427" s="44"/>
      <c r="HS427" s="44"/>
      <c r="HT427" s="44"/>
      <c r="HU427" s="44"/>
      <c r="HV427" s="44"/>
      <c r="HW427" s="44"/>
      <c r="HX427" s="44"/>
      <c r="HY427" s="44"/>
      <c r="HZ427" s="44"/>
      <c r="IA427" s="44"/>
      <c r="IB427" s="44"/>
      <c r="IC427" s="44"/>
      <c r="ID427" s="44"/>
      <c r="IE427" s="44"/>
      <c r="IF427" s="44"/>
      <c r="IG427" s="44"/>
      <c r="IH427" s="44"/>
      <c r="II427" s="44"/>
      <c r="IJ427" s="44"/>
      <c r="IK427" s="44"/>
      <c r="IL427" s="44"/>
      <c r="IM427" s="44"/>
      <c r="IN427" s="44"/>
      <c r="IO427" s="44"/>
      <c r="IP427" s="44"/>
      <c r="IQ427" s="44"/>
      <c r="IR427" s="44"/>
      <c r="IS427" s="44"/>
      <c r="IT427" s="44"/>
      <c r="IU427" s="44"/>
      <c r="IV427" s="44"/>
    </row>
    <row r="428" spans="13:256" ht="12.75">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c r="BZ428" s="44"/>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c r="EF428" s="44"/>
      <c r="EG428" s="44"/>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c r="FG428" s="44"/>
      <c r="FH428" s="44"/>
      <c r="FI428" s="44"/>
      <c r="FJ428" s="44"/>
      <c r="FK428" s="44"/>
      <c r="FL428" s="44"/>
      <c r="FM428" s="44"/>
      <c r="FN428" s="44"/>
      <c r="FO428" s="44"/>
      <c r="FP428" s="44"/>
      <c r="FQ428" s="44"/>
      <c r="FR428" s="44"/>
      <c r="FS428" s="44"/>
      <c r="FT428" s="44"/>
      <c r="FU428" s="44"/>
      <c r="FV428" s="44"/>
      <c r="FW428" s="44"/>
      <c r="FX428" s="44"/>
      <c r="FY428" s="44"/>
      <c r="FZ428" s="44"/>
      <c r="GA428" s="44"/>
      <c r="GB428" s="44"/>
      <c r="GC428" s="44"/>
      <c r="GD428" s="44"/>
      <c r="GE428" s="44"/>
      <c r="GF428" s="44"/>
      <c r="GG428" s="44"/>
      <c r="GH428" s="44"/>
      <c r="GI428" s="44"/>
      <c r="GJ428" s="44"/>
      <c r="GK428" s="44"/>
      <c r="GL428" s="44"/>
      <c r="GM428" s="44"/>
      <c r="GN428" s="44"/>
      <c r="GO428" s="44"/>
      <c r="GP428" s="44"/>
      <c r="GQ428" s="44"/>
      <c r="GR428" s="44"/>
      <c r="GS428" s="44"/>
      <c r="GT428" s="44"/>
      <c r="GU428" s="44"/>
      <c r="GV428" s="44"/>
      <c r="GW428" s="44"/>
      <c r="GX428" s="44"/>
      <c r="GY428" s="44"/>
      <c r="GZ428" s="44"/>
      <c r="HA428" s="44"/>
      <c r="HB428" s="44"/>
      <c r="HC428" s="44"/>
      <c r="HD428" s="44"/>
      <c r="HE428" s="44"/>
      <c r="HF428" s="44"/>
      <c r="HG428" s="44"/>
      <c r="HH428" s="44"/>
      <c r="HI428" s="44"/>
      <c r="HJ428" s="44"/>
      <c r="HK428" s="44"/>
      <c r="HL428" s="44"/>
      <c r="HM428" s="44"/>
      <c r="HN428" s="44"/>
      <c r="HO428" s="44"/>
      <c r="HP428" s="44"/>
      <c r="HQ428" s="44"/>
      <c r="HR428" s="44"/>
      <c r="HS428" s="44"/>
      <c r="HT428" s="44"/>
      <c r="HU428" s="44"/>
      <c r="HV428" s="44"/>
      <c r="HW428" s="44"/>
      <c r="HX428" s="44"/>
      <c r="HY428" s="44"/>
      <c r="HZ428" s="44"/>
      <c r="IA428" s="44"/>
      <c r="IB428" s="44"/>
      <c r="IC428" s="44"/>
      <c r="ID428" s="44"/>
      <c r="IE428" s="44"/>
      <c r="IF428" s="44"/>
      <c r="IG428" s="44"/>
      <c r="IH428" s="44"/>
      <c r="II428" s="44"/>
      <c r="IJ428" s="44"/>
      <c r="IK428" s="44"/>
      <c r="IL428" s="44"/>
      <c r="IM428" s="44"/>
      <c r="IN428" s="44"/>
      <c r="IO428" s="44"/>
      <c r="IP428" s="44"/>
      <c r="IQ428" s="44"/>
      <c r="IR428" s="44"/>
      <c r="IS428" s="44"/>
      <c r="IT428" s="44"/>
      <c r="IU428" s="44"/>
      <c r="IV428" s="44"/>
    </row>
    <row r="429" spans="13:256" ht="12.75">
      <c r="M429" s="44"/>
      <c r="N429" s="44"/>
      <c r="O429" s="44"/>
      <c r="P429" s="44"/>
      <c r="Q429" s="44"/>
      <c r="R429" s="44"/>
      <c r="S429" s="45"/>
      <c r="T429" s="44"/>
      <c r="U429" s="44"/>
      <c r="V429" s="45"/>
      <c r="W429" s="44"/>
      <c r="X429" s="44"/>
      <c r="Y429" s="45"/>
      <c r="Z429" s="44"/>
      <c r="AA429" s="44"/>
      <c r="AB429" s="45"/>
      <c r="AC429" s="44"/>
      <c r="AD429" s="44"/>
      <c r="AE429" s="45"/>
      <c r="AF429" s="44"/>
      <c r="AG429" s="44"/>
      <c r="AH429" s="45"/>
      <c r="AI429" s="44"/>
      <c r="AJ429" s="44"/>
      <c r="AK429" s="45"/>
      <c r="AL429" s="44"/>
      <c r="AM429" s="44"/>
      <c r="AN429" s="45"/>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c r="BZ429" s="44"/>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c r="EF429" s="44"/>
      <c r="EG429" s="44"/>
      <c r="EH429" s="44"/>
      <c r="EI429" s="44"/>
      <c r="EJ429" s="44"/>
      <c r="EK429" s="44"/>
      <c r="EL429" s="44"/>
      <c r="EM429" s="44"/>
      <c r="EN429" s="44"/>
      <c r="EO429" s="44"/>
      <c r="EP429" s="44"/>
      <c r="EQ429" s="44"/>
      <c r="ER429" s="44"/>
      <c r="ES429" s="44"/>
      <c r="ET429" s="44"/>
      <c r="EU429" s="44"/>
      <c r="EV429" s="44"/>
      <c r="EW429" s="44"/>
      <c r="EX429" s="44"/>
      <c r="EY429" s="44"/>
      <c r="EZ429" s="44"/>
      <c r="FA429" s="44"/>
      <c r="FB429" s="44"/>
      <c r="FC429" s="44"/>
      <c r="FD429" s="44"/>
      <c r="FE429" s="44"/>
      <c r="FF429" s="44"/>
      <c r="FG429" s="44"/>
      <c r="FH429" s="44"/>
      <c r="FI429" s="44"/>
      <c r="FJ429" s="44"/>
      <c r="FK429" s="44"/>
      <c r="FL429" s="44"/>
      <c r="FM429" s="44"/>
      <c r="FN429" s="44"/>
      <c r="FO429" s="44"/>
      <c r="FP429" s="44"/>
      <c r="FQ429" s="44"/>
      <c r="FR429" s="44"/>
      <c r="FS429" s="44"/>
      <c r="FT429" s="44"/>
      <c r="FU429" s="44"/>
      <c r="FV429" s="44"/>
      <c r="FW429" s="44"/>
      <c r="FX429" s="44"/>
      <c r="FY429" s="44"/>
      <c r="FZ429" s="44"/>
      <c r="GA429" s="44"/>
      <c r="GB429" s="44"/>
      <c r="GC429" s="44"/>
      <c r="GD429" s="44"/>
      <c r="GE429" s="44"/>
      <c r="GF429" s="44"/>
      <c r="GG429" s="44"/>
      <c r="GH429" s="44"/>
      <c r="GI429" s="44"/>
      <c r="GJ429" s="44"/>
      <c r="GK429" s="44"/>
      <c r="GL429" s="44"/>
      <c r="GM429" s="44"/>
      <c r="GN429" s="44"/>
      <c r="GO429" s="44"/>
      <c r="GP429" s="44"/>
      <c r="GQ429" s="44"/>
      <c r="GR429" s="44"/>
      <c r="GS429" s="44"/>
      <c r="GT429" s="44"/>
      <c r="GU429" s="44"/>
      <c r="GV429" s="44"/>
      <c r="GW429" s="44"/>
      <c r="GX429" s="44"/>
      <c r="GY429" s="44"/>
      <c r="GZ429" s="44"/>
      <c r="HA429" s="44"/>
      <c r="HB429" s="44"/>
      <c r="HC429" s="44"/>
      <c r="HD429" s="44"/>
      <c r="HE429" s="44"/>
      <c r="HF429" s="44"/>
      <c r="HG429" s="44"/>
      <c r="HH429" s="44"/>
      <c r="HI429" s="44"/>
      <c r="HJ429" s="44"/>
      <c r="HK429" s="44"/>
      <c r="HL429" s="44"/>
      <c r="HM429" s="44"/>
      <c r="HN429" s="44"/>
      <c r="HO429" s="44"/>
      <c r="HP429" s="44"/>
      <c r="HQ429" s="44"/>
      <c r="HR429" s="44"/>
      <c r="HS429" s="44"/>
      <c r="HT429" s="44"/>
      <c r="HU429" s="44"/>
      <c r="HV429" s="44"/>
      <c r="HW429" s="44"/>
      <c r="HX429" s="44"/>
      <c r="HY429" s="44"/>
      <c r="HZ429" s="44"/>
      <c r="IA429" s="44"/>
      <c r="IB429" s="44"/>
      <c r="IC429" s="44"/>
      <c r="ID429" s="44"/>
      <c r="IE429" s="44"/>
      <c r="IF429" s="44"/>
      <c r="IG429" s="44"/>
      <c r="IH429" s="44"/>
      <c r="II429" s="44"/>
      <c r="IJ429" s="44"/>
      <c r="IK429" s="44"/>
      <c r="IL429" s="44"/>
      <c r="IM429" s="44"/>
      <c r="IN429" s="44"/>
      <c r="IO429" s="44"/>
      <c r="IP429" s="44"/>
      <c r="IQ429" s="44"/>
      <c r="IR429" s="44"/>
      <c r="IS429" s="44"/>
      <c r="IT429" s="44"/>
      <c r="IU429" s="44"/>
      <c r="IV429" s="44"/>
    </row>
    <row r="430" spans="13:40" ht="12.75">
      <c r="M430" s="46"/>
      <c r="N430" s="46"/>
      <c r="O430" s="46"/>
      <c r="P430" s="46"/>
      <c r="Q430" s="46"/>
      <c r="R430" s="46"/>
      <c r="S430" s="46"/>
      <c r="T430" s="46"/>
      <c r="U430" s="46"/>
      <c r="V430" s="46"/>
      <c r="W430" s="46"/>
      <c r="X430" s="46"/>
      <c r="Y430" s="46"/>
      <c r="Z430" s="46"/>
      <c r="AB430" s="46"/>
      <c r="AC430" s="46"/>
      <c r="AE430" s="46"/>
      <c r="AF430" s="46"/>
      <c r="AH430" s="46"/>
      <c r="AK430" s="46"/>
      <c r="AN430" s="46"/>
    </row>
    <row r="431" spans="13:256" ht="12.75">
      <c r="M431" s="45"/>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c r="BZ431" s="44"/>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c r="EF431" s="44"/>
      <c r="EG431" s="44"/>
      <c r="EH431" s="44"/>
      <c r="EI431" s="44"/>
      <c r="EJ431" s="44"/>
      <c r="EK431" s="44"/>
      <c r="EL431" s="44"/>
      <c r="EM431" s="44"/>
      <c r="EN431" s="44"/>
      <c r="EO431" s="44"/>
      <c r="EP431" s="44"/>
      <c r="EQ431" s="44"/>
      <c r="ER431" s="44"/>
      <c r="ES431" s="44"/>
      <c r="ET431" s="44"/>
      <c r="EU431" s="44"/>
      <c r="EV431" s="44"/>
      <c r="EW431" s="44"/>
      <c r="EX431" s="44"/>
      <c r="EY431" s="44"/>
      <c r="EZ431" s="44"/>
      <c r="FA431" s="44"/>
      <c r="FB431" s="44"/>
      <c r="FC431" s="44"/>
      <c r="FD431" s="44"/>
      <c r="FE431" s="44"/>
      <c r="FF431" s="44"/>
      <c r="FG431" s="44"/>
      <c r="FH431" s="44"/>
      <c r="FI431" s="44"/>
      <c r="FJ431" s="44"/>
      <c r="FK431" s="44"/>
      <c r="FL431" s="44"/>
      <c r="FM431" s="44"/>
      <c r="FN431" s="44"/>
      <c r="FO431" s="44"/>
      <c r="FP431" s="44"/>
      <c r="FQ431" s="44"/>
      <c r="FR431" s="44"/>
      <c r="FS431" s="44"/>
      <c r="FT431" s="44"/>
      <c r="FU431" s="44"/>
      <c r="FV431" s="44"/>
      <c r="FW431" s="44"/>
      <c r="FX431" s="44"/>
      <c r="FY431" s="44"/>
      <c r="FZ431" s="44"/>
      <c r="GA431" s="44"/>
      <c r="GB431" s="44"/>
      <c r="GC431" s="44"/>
      <c r="GD431" s="44"/>
      <c r="GE431" s="44"/>
      <c r="GF431" s="44"/>
      <c r="GG431" s="44"/>
      <c r="GH431" s="44"/>
      <c r="GI431" s="44"/>
      <c r="GJ431" s="44"/>
      <c r="GK431" s="44"/>
      <c r="GL431" s="44"/>
      <c r="GM431" s="44"/>
      <c r="GN431" s="44"/>
      <c r="GO431" s="44"/>
      <c r="GP431" s="44"/>
      <c r="GQ431" s="44"/>
      <c r="GR431" s="44"/>
      <c r="GS431" s="44"/>
      <c r="GT431" s="44"/>
      <c r="GU431" s="44"/>
      <c r="GV431" s="44"/>
      <c r="GW431" s="44"/>
      <c r="GX431" s="44"/>
      <c r="GY431" s="44"/>
      <c r="GZ431" s="44"/>
      <c r="HA431" s="44"/>
      <c r="HB431" s="44"/>
      <c r="HC431" s="44"/>
      <c r="HD431" s="44"/>
      <c r="HE431" s="44"/>
      <c r="HF431" s="44"/>
      <c r="HG431" s="44"/>
      <c r="HH431" s="44"/>
      <c r="HI431" s="44"/>
      <c r="HJ431" s="44"/>
      <c r="HK431" s="44"/>
      <c r="HL431" s="44"/>
      <c r="HM431" s="44"/>
      <c r="HN431" s="44"/>
      <c r="HO431" s="44"/>
      <c r="HP431" s="44"/>
      <c r="HQ431" s="44"/>
      <c r="HR431" s="44"/>
      <c r="HS431" s="44"/>
      <c r="HT431" s="44"/>
      <c r="HU431" s="44"/>
      <c r="HV431" s="44"/>
      <c r="HW431" s="44"/>
      <c r="HX431" s="44"/>
      <c r="HY431" s="44"/>
      <c r="HZ431" s="44"/>
      <c r="IA431" s="44"/>
      <c r="IB431" s="44"/>
      <c r="IC431" s="44"/>
      <c r="ID431" s="44"/>
      <c r="IE431" s="44"/>
      <c r="IF431" s="44"/>
      <c r="IG431" s="44"/>
      <c r="IH431" s="44"/>
      <c r="II431" s="44"/>
      <c r="IJ431" s="44"/>
      <c r="IK431" s="44"/>
      <c r="IL431" s="44"/>
      <c r="IM431" s="44"/>
      <c r="IN431" s="44"/>
      <c r="IO431" s="44"/>
      <c r="IP431" s="44"/>
      <c r="IQ431" s="44"/>
      <c r="IR431" s="44"/>
      <c r="IS431" s="44"/>
      <c r="IT431" s="44"/>
      <c r="IU431" s="44"/>
      <c r="IV431" s="44"/>
    </row>
    <row r="432" spans="13:256" ht="12.75">
      <c r="M432" s="46"/>
      <c r="N432" s="37"/>
      <c r="O432" s="37"/>
      <c r="P432" s="37"/>
      <c r="Q432" s="37"/>
      <c r="R432" s="37"/>
      <c r="S432" s="37"/>
      <c r="T432" s="37"/>
      <c r="U432" s="37"/>
      <c r="V432" s="46"/>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37"/>
      <c r="DS432" s="37"/>
      <c r="DT432" s="37"/>
      <c r="DU432" s="37"/>
      <c r="DV432" s="37"/>
      <c r="DW432" s="37"/>
      <c r="DX432" s="37"/>
      <c r="DY432" s="37"/>
      <c r="DZ432" s="37"/>
      <c r="EA432" s="37"/>
      <c r="EB432" s="37"/>
      <c r="EC432" s="37"/>
      <c r="ED432" s="37"/>
      <c r="EE432" s="37"/>
      <c r="EF432" s="37"/>
      <c r="EG432" s="37"/>
      <c r="EH432" s="37"/>
      <c r="EI432" s="37"/>
      <c r="EJ432" s="37"/>
      <c r="EK432" s="37"/>
      <c r="EL432" s="37"/>
      <c r="EM432" s="37"/>
      <c r="EN432" s="37"/>
      <c r="EO432" s="37"/>
      <c r="EP432" s="37"/>
      <c r="EQ432" s="37"/>
      <c r="ER432" s="37"/>
      <c r="ES432" s="37"/>
      <c r="ET432" s="37"/>
      <c r="EU432" s="37"/>
      <c r="EV432" s="37"/>
      <c r="EW432" s="37"/>
      <c r="EX432" s="37"/>
      <c r="EY432" s="37"/>
      <c r="EZ432" s="37"/>
      <c r="FA432" s="37"/>
      <c r="FB432" s="37"/>
      <c r="FC432" s="37"/>
      <c r="FD432" s="37"/>
      <c r="FE432" s="37"/>
      <c r="FF432" s="37"/>
      <c r="FG432" s="37"/>
      <c r="FH432" s="37"/>
      <c r="FI432" s="37"/>
      <c r="FJ432" s="37"/>
      <c r="FK432" s="37"/>
      <c r="FL432" s="37"/>
      <c r="FM432" s="37"/>
      <c r="FN432" s="37"/>
      <c r="FO432" s="37"/>
      <c r="FP432" s="37"/>
      <c r="FQ432" s="37"/>
      <c r="FR432" s="37"/>
      <c r="FS432" s="37"/>
      <c r="FT432" s="37"/>
      <c r="FU432" s="37"/>
      <c r="FV432" s="37"/>
      <c r="FW432" s="37"/>
      <c r="FX432" s="37"/>
      <c r="FY432" s="37"/>
      <c r="FZ432" s="37"/>
      <c r="GA432" s="37"/>
      <c r="GB432" s="37"/>
      <c r="GC432" s="37"/>
      <c r="GD432" s="37"/>
      <c r="GE432" s="37"/>
      <c r="GF432" s="37"/>
      <c r="GG432" s="37"/>
      <c r="GH432" s="37"/>
      <c r="GI432" s="37"/>
      <c r="GJ432" s="37"/>
      <c r="GK432" s="37"/>
      <c r="GL432" s="37"/>
      <c r="GM432" s="37"/>
      <c r="GN432" s="37"/>
      <c r="GO432" s="37"/>
      <c r="GP432" s="37"/>
      <c r="GQ432" s="37"/>
      <c r="GR432" s="37"/>
      <c r="GS432" s="37"/>
      <c r="GT432" s="37"/>
      <c r="GU432" s="37"/>
      <c r="GV432" s="37"/>
      <c r="GW432" s="37"/>
      <c r="GX432" s="37"/>
      <c r="GY432" s="37"/>
      <c r="GZ432" s="37"/>
      <c r="HA432" s="37"/>
      <c r="HB432" s="37"/>
      <c r="HC432" s="37"/>
      <c r="HD432" s="37"/>
      <c r="HE432" s="37"/>
      <c r="HF432" s="37"/>
      <c r="HG432" s="37"/>
      <c r="HH432" s="37"/>
      <c r="HI432" s="37"/>
      <c r="HJ432" s="37"/>
      <c r="HK432" s="37"/>
      <c r="HL432" s="37"/>
      <c r="HM432" s="37"/>
      <c r="HN432" s="37"/>
      <c r="HO432" s="37"/>
      <c r="HP432" s="37"/>
      <c r="HQ432" s="37"/>
      <c r="HR432" s="37"/>
      <c r="HS432" s="37"/>
      <c r="HT432" s="37"/>
      <c r="HU432" s="37"/>
      <c r="HV432" s="37"/>
      <c r="HW432" s="37"/>
      <c r="HX432" s="37"/>
      <c r="HY432" s="37"/>
      <c r="HZ432" s="37"/>
      <c r="IA432" s="37"/>
      <c r="IB432" s="37"/>
      <c r="IC432" s="37"/>
      <c r="ID432" s="37"/>
      <c r="IE432" s="37"/>
      <c r="IF432" s="37"/>
      <c r="IG432" s="37"/>
      <c r="IH432" s="37"/>
      <c r="II432" s="37"/>
      <c r="IJ432" s="37"/>
      <c r="IK432" s="37"/>
      <c r="IL432" s="37"/>
      <c r="IM432" s="37"/>
      <c r="IN432" s="37"/>
      <c r="IO432" s="37"/>
      <c r="IP432" s="37"/>
      <c r="IQ432" s="37"/>
      <c r="IR432" s="37"/>
      <c r="IS432" s="37"/>
      <c r="IT432" s="37"/>
      <c r="IU432" s="37"/>
      <c r="IV432" s="37"/>
    </row>
    <row r="434" spans="14:21" ht="12.75">
      <c r="N434" s="37"/>
      <c r="O434" s="37"/>
      <c r="P434" s="37"/>
      <c r="Q434" s="37"/>
      <c r="R434" s="37"/>
      <c r="T434" s="37"/>
      <c r="U434" s="37"/>
    </row>
    <row r="435" spans="14:21" ht="12.75">
      <c r="N435" s="37"/>
      <c r="O435" s="37"/>
      <c r="P435" s="37"/>
      <c r="Q435" s="37"/>
      <c r="R435" s="37"/>
      <c r="T435" s="37"/>
      <c r="U435" s="37"/>
    </row>
    <row r="436" spans="15:22" ht="12.75">
      <c r="O436" s="37"/>
      <c r="P436" s="37"/>
      <c r="Q436" s="37"/>
      <c r="R436" s="37"/>
      <c r="S436" s="37"/>
      <c r="U436" s="37"/>
      <c r="V436" s="37"/>
    </row>
    <row r="437" spans="15:22" ht="12.75">
      <c r="O437" s="37"/>
      <c r="P437" s="37"/>
      <c r="Q437" s="37"/>
      <c r="R437" s="37"/>
      <c r="S437" s="37"/>
      <c r="U437" s="37"/>
      <c r="V437" s="37"/>
    </row>
    <row r="438" spans="15:22" ht="12.75">
      <c r="O438" s="37"/>
      <c r="P438" s="37"/>
      <c r="Q438" s="37"/>
      <c r="R438" s="37"/>
      <c r="S438" s="37"/>
      <c r="U438" s="37"/>
      <c r="V438" s="37"/>
    </row>
    <row r="439" spans="15:22" ht="12.75">
      <c r="O439" s="37"/>
      <c r="P439" s="37"/>
      <c r="Q439" s="37"/>
      <c r="R439" s="37"/>
      <c r="S439" s="37"/>
      <c r="U439" s="37"/>
      <c r="V439" s="37"/>
    </row>
    <row r="440" spans="13:22" ht="12.75">
      <c r="M440" s="37"/>
      <c r="O440" s="37"/>
      <c r="P440" s="37"/>
      <c r="Q440" s="37"/>
      <c r="R440" s="37"/>
      <c r="S440" s="37"/>
      <c r="U440" s="37"/>
      <c r="V440" s="37"/>
    </row>
    <row r="441" spans="13:60" ht="12.75">
      <c r="M441" s="37"/>
      <c r="N441" s="37"/>
      <c r="O441" s="37"/>
      <c r="P441" s="37"/>
      <c r="Q441" s="37"/>
      <c r="R441" s="37"/>
      <c r="S441" s="37"/>
      <c r="T441" s="37"/>
      <c r="U441" s="37"/>
      <c r="V441" s="37"/>
      <c r="W441" s="37"/>
      <c r="X441" s="37"/>
      <c r="Y441" s="37"/>
      <c r="Z441" s="37"/>
      <c r="AA441" s="37"/>
      <c r="AB441" s="37"/>
      <c r="AC441" s="37"/>
      <c r="AD441" s="37"/>
      <c r="AE441" s="37"/>
      <c r="AF441" s="46"/>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row>
    <row r="442" spans="13:22" ht="12.75">
      <c r="M442" s="37"/>
      <c r="O442" s="37"/>
      <c r="P442" s="37"/>
      <c r="Q442" s="37"/>
      <c r="R442" s="37"/>
      <c r="S442" s="37"/>
      <c r="U442" s="37"/>
      <c r="V442" s="37"/>
    </row>
    <row r="443" spans="13:256" ht="12.75">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6"/>
      <c r="CD443" s="46"/>
      <c r="CE443" s="46"/>
      <c r="CF443" s="46"/>
      <c r="CG443" s="46"/>
      <c r="CH443" s="46"/>
      <c r="CI443" s="46"/>
      <c r="CJ443" s="46"/>
      <c r="CK443" s="46"/>
      <c r="CL443" s="46"/>
      <c r="CM443" s="46"/>
      <c r="CN443" s="46"/>
      <c r="CO443" s="46"/>
      <c r="CP443" s="46"/>
      <c r="CQ443" s="46"/>
      <c r="CR443" s="46"/>
      <c r="CS443" s="46"/>
      <c r="CT443" s="46"/>
      <c r="CU443" s="46"/>
      <c r="CV443" s="46"/>
      <c r="CW443" s="46"/>
      <c r="CX443" s="46"/>
      <c r="CY443" s="46"/>
      <c r="CZ443" s="46"/>
      <c r="DA443" s="46"/>
      <c r="DB443" s="46"/>
      <c r="DC443" s="46"/>
      <c r="DD443" s="46"/>
      <c r="DE443" s="46"/>
      <c r="DF443" s="46"/>
      <c r="DG443" s="46"/>
      <c r="DH443" s="46"/>
      <c r="DI443" s="46"/>
      <c r="DJ443" s="46"/>
      <c r="DK443" s="46"/>
      <c r="DL443" s="46"/>
      <c r="DM443" s="46"/>
      <c r="DN443" s="46"/>
      <c r="DO443" s="46"/>
      <c r="DP443" s="46"/>
      <c r="DQ443" s="46"/>
      <c r="DR443" s="46"/>
      <c r="DS443" s="46"/>
      <c r="DT443" s="46"/>
      <c r="DU443" s="46"/>
      <c r="DV443" s="46"/>
      <c r="DW443" s="46"/>
      <c r="DX443" s="46"/>
      <c r="DY443" s="46"/>
      <c r="DZ443" s="46"/>
      <c r="EA443" s="46"/>
      <c r="EB443" s="46"/>
      <c r="EC443" s="46"/>
      <c r="ED443" s="46"/>
      <c r="EE443" s="46"/>
      <c r="EF443" s="46"/>
      <c r="EG443" s="46"/>
      <c r="EH443" s="46"/>
      <c r="EI443" s="46"/>
      <c r="EJ443" s="46"/>
      <c r="EK443" s="46"/>
      <c r="EL443" s="46"/>
      <c r="EM443" s="46"/>
      <c r="EN443" s="46"/>
      <c r="EO443" s="46"/>
      <c r="EP443" s="46"/>
      <c r="EQ443" s="46"/>
      <c r="ER443" s="46"/>
      <c r="ES443" s="46"/>
      <c r="ET443" s="46"/>
      <c r="EU443" s="46"/>
      <c r="EV443" s="46"/>
      <c r="EW443" s="46"/>
      <c r="EX443" s="46"/>
      <c r="EY443" s="46"/>
      <c r="EZ443" s="46"/>
      <c r="FA443" s="46"/>
      <c r="FB443" s="46"/>
      <c r="FC443" s="46"/>
      <c r="FD443" s="46"/>
      <c r="FE443" s="46"/>
      <c r="FF443" s="46"/>
      <c r="FG443" s="46"/>
      <c r="FH443" s="46"/>
      <c r="FI443" s="46"/>
      <c r="FJ443" s="46"/>
      <c r="FK443" s="46"/>
      <c r="FL443" s="46"/>
      <c r="FM443" s="46"/>
      <c r="FN443" s="46"/>
      <c r="FO443" s="46"/>
      <c r="FP443" s="46"/>
      <c r="FQ443" s="46"/>
      <c r="FR443" s="46"/>
      <c r="FS443" s="46"/>
      <c r="FT443" s="46"/>
      <c r="FU443" s="46"/>
      <c r="FV443" s="46"/>
      <c r="FW443" s="46"/>
      <c r="FX443" s="46"/>
      <c r="FY443" s="46"/>
      <c r="FZ443" s="46"/>
      <c r="GA443" s="46"/>
      <c r="GB443" s="46"/>
      <c r="GC443" s="46"/>
      <c r="GD443" s="46"/>
      <c r="GE443" s="46"/>
      <c r="GF443" s="46"/>
      <c r="GG443" s="46"/>
      <c r="GH443" s="46"/>
      <c r="GI443" s="46"/>
      <c r="GJ443" s="46"/>
      <c r="GK443" s="46"/>
      <c r="GL443" s="46"/>
      <c r="GM443" s="46"/>
      <c r="GN443" s="46"/>
      <c r="GO443" s="46"/>
      <c r="GP443" s="46"/>
      <c r="GQ443" s="46"/>
      <c r="GR443" s="46"/>
      <c r="GS443" s="46"/>
      <c r="GT443" s="46"/>
      <c r="GU443" s="46"/>
      <c r="GV443" s="46"/>
      <c r="GW443" s="46"/>
      <c r="GX443" s="46"/>
      <c r="GY443" s="46"/>
      <c r="GZ443" s="46"/>
      <c r="HA443" s="46"/>
      <c r="HB443" s="46"/>
      <c r="HC443" s="46"/>
      <c r="HD443" s="46"/>
      <c r="HE443" s="46"/>
      <c r="HF443" s="46"/>
      <c r="HG443" s="46"/>
      <c r="HH443" s="46"/>
      <c r="HI443" s="46"/>
      <c r="HJ443" s="46"/>
      <c r="HK443" s="46"/>
      <c r="HL443" s="46"/>
      <c r="HM443" s="46"/>
      <c r="HN443" s="46"/>
      <c r="HO443" s="46"/>
      <c r="HP443" s="46"/>
      <c r="HQ443" s="46"/>
      <c r="HR443" s="46"/>
      <c r="HS443" s="46"/>
      <c r="HT443" s="46"/>
      <c r="HU443" s="46"/>
      <c r="HV443" s="46"/>
      <c r="HW443" s="46"/>
      <c r="HX443" s="46"/>
      <c r="HY443" s="46"/>
      <c r="HZ443" s="46"/>
      <c r="IA443" s="46"/>
      <c r="IB443" s="46"/>
      <c r="IC443" s="46"/>
      <c r="ID443" s="46"/>
      <c r="IE443" s="46"/>
      <c r="IF443" s="46"/>
      <c r="IG443" s="46"/>
      <c r="IH443" s="46"/>
      <c r="II443" s="46"/>
      <c r="IJ443" s="46"/>
      <c r="IK443" s="46"/>
      <c r="IL443" s="46"/>
      <c r="IM443" s="46"/>
      <c r="IN443" s="46"/>
      <c r="IO443" s="46"/>
      <c r="IP443" s="46"/>
      <c r="IQ443" s="46"/>
      <c r="IR443" s="46"/>
      <c r="IS443" s="46"/>
      <c r="IT443" s="46"/>
      <c r="IU443" s="46"/>
      <c r="IV443" s="46"/>
    </row>
    <row r="444" spans="13:37" ht="12.75">
      <c r="M444" s="37"/>
      <c r="O444" s="37"/>
      <c r="P444" s="37"/>
      <c r="R444" s="37"/>
      <c r="S444" s="37"/>
      <c r="T444" s="46"/>
      <c r="U444" s="37"/>
      <c r="V444" s="37"/>
      <c r="W444" s="46"/>
      <c r="X444" s="46"/>
      <c r="Y444" s="46"/>
      <c r="Z444" s="46"/>
      <c r="AB444" s="46"/>
      <c r="AC444" s="46"/>
      <c r="AE444" s="46"/>
      <c r="AF444" s="46"/>
      <c r="AH444" s="46"/>
      <c r="AI444" s="46"/>
      <c r="AK444" s="46"/>
    </row>
    <row r="445" spans="13:256" ht="12.75">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37"/>
      <c r="DS445" s="37"/>
      <c r="DT445" s="37"/>
      <c r="DU445" s="37"/>
      <c r="DV445" s="37"/>
      <c r="DW445" s="37"/>
      <c r="DX445" s="37"/>
      <c r="DY445" s="37"/>
      <c r="DZ445" s="37"/>
      <c r="EA445" s="37"/>
      <c r="EB445" s="37"/>
      <c r="EC445" s="37"/>
      <c r="ED445" s="37"/>
      <c r="EE445" s="37"/>
      <c r="EF445" s="37"/>
      <c r="EG445" s="37"/>
      <c r="EH445" s="37"/>
      <c r="EI445" s="37"/>
      <c r="EJ445" s="37"/>
      <c r="EK445" s="37"/>
      <c r="EL445" s="37"/>
      <c r="EM445" s="37"/>
      <c r="EN445" s="37"/>
      <c r="EO445" s="37"/>
      <c r="EP445" s="37"/>
      <c r="EQ445" s="37"/>
      <c r="ER445" s="37"/>
      <c r="ES445" s="37"/>
      <c r="ET445" s="37"/>
      <c r="EU445" s="37"/>
      <c r="EV445" s="37"/>
      <c r="EW445" s="37"/>
      <c r="EX445" s="37"/>
      <c r="EY445" s="37"/>
      <c r="EZ445" s="37"/>
      <c r="FA445" s="37"/>
      <c r="FB445" s="37"/>
      <c r="FC445" s="37"/>
      <c r="FD445" s="37"/>
      <c r="FE445" s="37"/>
      <c r="FF445" s="37"/>
      <c r="FG445" s="37"/>
      <c r="FH445" s="37"/>
      <c r="FI445" s="37"/>
      <c r="FJ445" s="37"/>
      <c r="FK445" s="37"/>
      <c r="FL445" s="37"/>
      <c r="FM445" s="37"/>
      <c r="FN445" s="37"/>
      <c r="FO445" s="37"/>
      <c r="FP445" s="37"/>
      <c r="FQ445" s="37"/>
      <c r="FR445" s="37"/>
      <c r="FS445" s="37"/>
      <c r="FT445" s="37"/>
      <c r="FU445" s="37"/>
      <c r="FV445" s="37"/>
      <c r="FW445" s="37"/>
      <c r="FX445" s="37"/>
      <c r="FY445" s="37"/>
      <c r="FZ445" s="37"/>
      <c r="GA445" s="37"/>
      <c r="GB445" s="37"/>
      <c r="GC445" s="37"/>
      <c r="GD445" s="37"/>
      <c r="GE445" s="37"/>
      <c r="GF445" s="37"/>
      <c r="GG445" s="37"/>
      <c r="GH445" s="37"/>
      <c r="GI445" s="37"/>
      <c r="GJ445" s="37"/>
      <c r="GK445" s="37"/>
      <c r="GL445" s="37"/>
      <c r="GM445" s="37"/>
      <c r="GN445" s="37"/>
      <c r="GO445" s="37"/>
      <c r="GP445" s="37"/>
      <c r="GQ445" s="37"/>
      <c r="GR445" s="37"/>
      <c r="GS445" s="37"/>
      <c r="GT445" s="37"/>
      <c r="GU445" s="37"/>
      <c r="GV445" s="37"/>
      <c r="GW445" s="37"/>
      <c r="GX445" s="37"/>
      <c r="GY445" s="37"/>
      <c r="GZ445" s="37"/>
      <c r="HA445" s="37"/>
      <c r="HB445" s="37"/>
      <c r="HC445" s="37"/>
      <c r="HD445" s="37"/>
      <c r="HE445" s="37"/>
      <c r="HF445" s="37"/>
      <c r="HG445" s="37"/>
      <c r="HH445" s="37"/>
      <c r="HI445" s="37"/>
      <c r="HJ445" s="37"/>
      <c r="HK445" s="37"/>
      <c r="HL445" s="37"/>
      <c r="HM445" s="37"/>
      <c r="HN445" s="37"/>
      <c r="HO445" s="37"/>
      <c r="HP445" s="37"/>
      <c r="HQ445" s="37"/>
      <c r="HR445" s="37"/>
      <c r="HS445" s="37"/>
      <c r="HT445" s="37"/>
      <c r="HU445" s="37"/>
      <c r="HV445" s="37"/>
      <c r="HW445" s="37"/>
      <c r="HX445" s="37"/>
      <c r="HY445" s="37"/>
      <c r="HZ445" s="37"/>
      <c r="IA445" s="37"/>
      <c r="IB445" s="37"/>
      <c r="IC445" s="37"/>
      <c r="ID445" s="37"/>
      <c r="IE445" s="37"/>
      <c r="IF445" s="37"/>
      <c r="IG445" s="37"/>
      <c r="IH445" s="37"/>
      <c r="II445" s="37"/>
      <c r="IJ445" s="37"/>
      <c r="IK445" s="37"/>
      <c r="IL445" s="37"/>
      <c r="IM445" s="37"/>
      <c r="IN445" s="37"/>
      <c r="IO445" s="37"/>
      <c r="IP445" s="37"/>
      <c r="IQ445" s="37"/>
      <c r="IR445" s="37"/>
      <c r="IS445" s="37"/>
      <c r="IT445" s="37"/>
      <c r="IU445" s="37"/>
      <c r="IV445" s="37"/>
    </row>
    <row r="446" spans="13:256" ht="12.75">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6"/>
      <c r="CD446" s="46"/>
      <c r="CE446" s="46"/>
      <c r="CF446" s="46"/>
      <c r="CG446" s="46"/>
      <c r="CH446" s="46"/>
      <c r="CI446" s="46"/>
      <c r="CJ446" s="46"/>
      <c r="CK446" s="46"/>
      <c r="CL446" s="46"/>
      <c r="CM446" s="46"/>
      <c r="CN446" s="46"/>
      <c r="CO446" s="46"/>
      <c r="CP446" s="46"/>
      <c r="CQ446" s="46"/>
      <c r="CR446" s="46"/>
      <c r="CS446" s="46"/>
      <c r="CT446" s="46"/>
      <c r="CU446" s="46"/>
      <c r="CV446" s="46"/>
      <c r="CW446" s="46"/>
      <c r="CX446" s="46"/>
      <c r="CY446" s="46"/>
      <c r="CZ446" s="46"/>
      <c r="DA446" s="46"/>
      <c r="DB446" s="46"/>
      <c r="DC446" s="46"/>
      <c r="DD446" s="46"/>
      <c r="DE446" s="46"/>
      <c r="DF446" s="46"/>
      <c r="DG446" s="46"/>
      <c r="DH446" s="46"/>
      <c r="DI446" s="46"/>
      <c r="DJ446" s="46"/>
      <c r="DK446" s="46"/>
      <c r="DL446" s="46"/>
      <c r="DM446" s="46"/>
      <c r="DN446" s="46"/>
      <c r="DO446" s="46"/>
      <c r="DP446" s="46"/>
      <c r="DQ446" s="46"/>
      <c r="DR446" s="46"/>
      <c r="DS446" s="46"/>
      <c r="DT446" s="46"/>
      <c r="DU446" s="46"/>
      <c r="DV446" s="46"/>
      <c r="DW446" s="46"/>
      <c r="DX446" s="46"/>
      <c r="DY446" s="46"/>
      <c r="DZ446" s="46"/>
      <c r="EA446" s="46"/>
      <c r="EB446" s="46"/>
      <c r="EC446" s="46"/>
      <c r="ED446" s="46"/>
      <c r="EE446" s="46"/>
      <c r="EF446" s="46"/>
      <c r="EG446" s="46"/>
      <c r="EH446" s="46"/>
      <c r="EI446" s="46"/>
      <c r="EJ446" s="46"/>
      <c r="EK446" s="46"/>
      <c r="EL446" s="46"/>
      <c r="EM446" s="46"/>
      <c r="EN446" s="46"/>
      <c r="EO446" s="46"/>
      <c r="EP446" s="46"/>
      <c r="EQ446" s="46"/>
      <c r="ER446" s="46"/>
      <c r="ES446" s="46"/>
      <c r="ET446" s="46"/>
      <c r="EU446" s="46"/>
      <c r="EV446" s="46"/>
      <c r="EW446" s="46"/>
      <c r="EX446" s="46"/>
      <c r="EY446" s="46"/>
      <c r="EZ446" s="46"/>
      <c r="FA446" s="46"/>
      <c r="FB446" s="46"/>
      <c r="FC446" s="46"/>
      <c r="FD446" s="46"/>
      <c r="FE446" s="46"/>
      <c r="FF446" s="46"/>
      <c r="FG446" s="46"/>
      <c r="FH446" s="46"/>
      <c r="FI446" s="46"/>
      <c r="FJ446" s="46"/>
      <c r="FK446" s="46"/>
      <c r="FL446" s="46"/>
      <c r="FM446" s="46"/>
      <c r="FN446" s="46"/>
      <c r="FO446" s="46"/>
      <c r="FP446" s="46"/>
      <c r="FQ446" s="46"/>
      <c r="FR446" s="46"/>
      <c r="FS446" s="46"/>
      <c r="FT446" s="46"/>
      <c r="FU446" s="46"/>
      <c r="FV446" s="46"/>
      <c r="FW446" s="46"/>
      <c r="FX446" s="46"/>
      <c r="FY446" s="46"/>
      <c r="FZ446" s="46"/>
      <c r="GA446" s="46"/>
      <c r="GB446" s="46"/>
      <c r="GC446" s="46"/>
      <c r="GD446" s="46"/>
      <c r="GE446" s="46"/>
      <c r="GF446" s="46"/>
      <c r="GG446" s="46"/>
      <c r="GH446" s="46"/>
      <c r="GI446" s="46"/>
      <c r="GJ446" s="46"/>
      <c r="GK446" s="46"/>
      <c r="GL446" s="46"/>
      <c r="GM446" s="46"/>
      <c r="GN446" s="46"/>
      <c r="GO446" s="46"/>
      <c r="GP446" s="46"/>
      <c r="GQ446" s="46"/>
      <c r="GR446" s="46"/>
      <c r="GS446" s="46"/>
      <c r="GT446" s="46"/>
      <c r="GU446" s="46"/>
      <c r="GV446" s="46"/>
      <c r="GW446" s="46"/>
      <c r="GX446" s="46"/>
      <c r="GY446" s="46"/>
      <c r="GZ446" s="46"/>
      <c r="HA446" s="46"/>
      <c r="HB446" s="46"/>
      <c r="HC446" s="46"/>
      <c r="HD446" s="46"/>
      <c r="HE446" s="46"/>
      <c r="HF446" s="46"/>
      <c r="HG446" s="46"/>
      <c r="HH446" s="46"/>
      <c r="HI446" s="46"/>
      <c r="HJ446" s="46"/>
      <c r="HK446" s="46"/>
      <c r="HL446" s="46"/>
      <c r="HM446" s="46"/>
      <c r="HN446" s="46"/>
      <c r="HO446" s="46"/>
      <c r="HP446" s="46"/>
      <c r="HQ446" s="46"/>
      <c r="HR446" s="46"/>
      <c r="HS446" s="46"/>
      <c r="HT446" s="46"/>
      <c r="HU446" s="46"/>
      <c r="HV446" s="46"/>
      <c r="HW446" s="46"/>
      <c r="HX446" s="46"/>
      <c r="HY446" s="46"/>
      <c r="HZ446" s="46"/>
      <c r="IA446" s="46"/>
      <c r="IB446" s="46"/>
      <c r="IC446" s="46"/>
      <c r="ID446" s="46"/>
      <c r="IE446" s="46"/>
      <c r="IF446" s="46"/>
      <c r="IG446" s="46"/>
      <c r="IH446" s="46"/>
      <c r="II446" s="46"/>
      <c r="IJ446" s="46"/>
      <c r="IK446" s="46"/>
      <c r="IL446" s="46"/>
      <c r="IM446" s="46"/>
      <c r="IN446" s="46"/>
      <c r="IO446" s="46"/>
      <c r="IP446" s="46"/>
      <c r="IQ446" s="46"/>
      <c r="IR446" s="46"/>
      <c r="IS446" s="46"/>
      <c r="IT446" s="46"/>
      <c r="IU446" s="46"/>
      <c r="IV446" s="46"/>
    </row>
    <row r="447" spans="13:256" ht="12.75">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6"/>
      <c r="CD447" s="46"/>
      <c r="CE447" s="46"/>
      <c r="CF447" s="46"/>
      <c r="CG447" s="46"/>
      <c r="CH447" s="46"/>
      <c r="CI447" s="46"/>
      <c r="CJ447" s="46"/>
      <c r="CK447" s="46"/>
      <c r="CL447" s="46"/>
      <c r="CM447" s="46"/>
      <c r="CN447" s="46"/>
      <c r="CO447" s="46"/>
      <c r="CP447" s="46"/>
      <c r="CQ447" s="46"/>
      <c r="CR447" s="46"/>
      <c r="CS447" s="46"/>
      <c r="CT447" s="46"/>
      <c r="CU447" s="46"/>
      <c r="CV447" s="46"/>
      <c r="CW447" s="46"/>
      <c r="CX447" s="46"/>
      <c r="CY447" s="46"/>
      <c r="CZ447" s="46"/>
      <c r="DA447" s="46"/>
      <c r="DB447" s="46"/>
      <c r="DC447" s="46"/>
      <c r="DD447" s="46"/>
      <c r="DE447" s="46"/>
      <c r="DF447" s="46"/>
      <c r="DG447" s="46"/>
      <c r="DH447" s="46"/>
      <c r="DI447" s="46"/>
      <c r="DJ447" s="46"/>
      <c r="DK447" s="46"/>
      <c r="DL447" s="46"/>
      <c r="DM447" s="46"/>
      <c r="DN447" s="46"/>
      <c r="DO447" s="46"/>
      <c r="DP447" s="46"/>
      <c r="DQ447" s="46"/>
      <c r="DR447" s="46"/>
      <c r="DS447" s="46"/>
      <c r="DT447" s="46"/>
      <c r="DU447" s="46"/>
      <c r="DV447" s="46"/>
      <c r="DW447" s="46"/>
      <c r="DX447" s="46"/>
      <c r="DY447" s="46"/>
      <c r="DZ447" s="46"/>
      <c r="EA447" s="46"/>
      <c r="EB447" s="46"/>
      <c r="EC447" s="46"/>
      <c r="ED447" s="46"/>
      <c r="EE447" s="46"/>
      <c r="EF447" s="46"/>
      <c r="EG447" s="46"/>
      <c r="EH447" s="46"/>
      <c r="EI447" s="46"/>
      <c r="EJ447" s="46"/>
      <c r="EK447" s="46"/>
      <c r="EL447" s="46"/>
      <c r="EM447" s="46"/>
      <c r="EN447" s="46"/>
      <c r="EO447" s="46"/>
      <c r="EP447" s="46"/>
      <c r="EQ447" s="46"/>
      <c r="ER447" s="46"/>
      <c r="ES447" s="46"/>
      <c r="ET447" s="46"/>
      <c r="EU447" s="46"/>
      <c r="EV447" s="46"/>
      <c r="EW447" s="46"/>
      <c r="EX447" s="46"/>
      <c r="EY447" s="46"/>
      <c r="EZ447" s="46"/>
      <c r="FA447" s="46"/>
      <c r="FB447" s="46"/>
      <c r="FC447" s="46"/>
      <c r="FD447" s="46"/>
      <c r="FE447" s="46"/>
      <c r="FF447" s="46"/>
      <c r="FG447" s="46"/>
      <c r="FH447" s="46"/>
      <c r="FI447" s="46"/>
      <c r="FJ447" s="46"/>
      <c r="FK447" s="46"/>
      <c r="FL447" s="46"/>
      <c r="FM447" s="46"/>
      <c r="FN447" s="46"/>
      <c r="FO447" s="46"/>
      <c r="FP447" s="46"/>
      <c r="FQ447" s="46"/>
      <c r="FR447" s="46"/>
      <c r="FS447" s="46"/>
      <c r="FT447" s="46"/>
      <c r="FU447" s="46"/>
      <c r="FV447" s="46"/>
      <c r="FW447" s="46"/>
      <c r="FX447" s="46"/>
      <c r="FY447" s="46"/>
      <c r="FZ447" s="46"/>
      <c r="GA447" s="46"/>
      <c r="GB447" s="46"/>
      <c r="GC447" s="46"/>
      <c r="GD447" s="46"/>
      <c r="GE447" s="46"/>
      <c r="GF447" s="46"/>
      <c r="GG447" s="46"/>
      <c r="GH447" s="46"/>
      <c r="GI447" s="46"/>
      <c r="GJ447" s="46"/>
      <c r="GK447" s="46"/>
      <c r="GL447" s="46"/>
      <c r="GM447" s="46"/>
      <c r="GN447" s="46"/>
      <c r="GO447" s="46"/>
      <c r="GP447" s="46"/>
      <c r="GQ447" s="46"/>
      <c r="GR447" s="46"/>
      <c r="GS447" s="46"/>
      <c r="GT447" s="46"/>
      <c r="GU447" s="46"/>
      <c r="GV447" s="46"/>
      <c r="GW447" s="46"/>
      <c r="GX447" s="46"/>
      <c r="GY447" s="46"/>
      <c r="GZ447" s="46"/>
      <c r="HA447" s="46"/>
      <c r="HB447" s="46"/>
      <c r="HC447" s="46"/>
      <c r="HD447" s="46"/>
      <c r="HE447" s="46"/>
      <c r="HF447" s="46"/>
      <c r="HG447" s="46"/>
      <c r="HH447" s="46"/>
      <c r="HI447" s="46"/>
      <c r="HJ447" s="46"/>
      <c r="HK447" s="46"/>
      <c r="HL447" s="46"/>
      <c r="HM447" s="46"/>
      <c r="HN447" s="46"/>
      <c r="HO447" s="46"/>
      <c r="HP447" s="46"/>
      <c r="HQ447" s="46"/>
      <c r="HR447" s="46"/>
      <c r="HS447" s="46"/>
      <c r="HT447" s="46"/>
      <c r="HU447" s="46"/>
      <c r="HV447" s="46"/>
      <c r="HW447" s="46"/>
      <c r="HX447" s="46"/>
      <c r="HY447" s="46"/>
      <c r="HZ447" s="46"/>
      <c r="IA447" s="46"/>
      <c r="IB447" s="46"/>
      <c r="IC447" s="46"/>
      <c r="ID447" s="46"/>
      <c r="IE447" s="46"/>
      <c r="IF447" s="46"/>
      <c r="IG447" s="46"/>
      <c r="IH447" s="46"/>
      <c r="II447" s="46"/>
      <c r="IJ447" s="46"/>
      <c r="IK447" s="46"/>
      <c r="IL447" s="46"/>
      <c r="IM447" s="46"/>
      <c r="IN447" s="46"/>
      <c r="IO447" s="46"/>
      <c r="IP447" s="46"/>
      <c r="IQ447" s="46"/>
      <c r="IR447" s="46"/>
      <c r="IS447" s="46"/>
      <c r="IT447" s="46"/>
      <c r="IU447" s="46"/>
      <c r="IV447" s="46"/>
    </row>
  </sheetData>
  <printOptions/>
  <pageMargins left="0.75" right="0.75" top="1" bottom="1" header="0.5" footer="0.5"/>
  <pageSetup horizontalDpi="204" verticalDpi="204" orientation="portrait" r:id="rId1"/>
</worksheet>
</file>

<file path=xl/worksheets/sheet5.xml><?xml version="1.0" encoding="utf-8"?>
<worksheet xmlns="http://schemas.openxmlformats.org/spreadsheetml/2006/main" xmlns:r="http://schemas.openxmlformats.org/officeDocument/2006/relationships">
  <sheetPr codeName="Sheet4"/>
  <dimension ref="A1:BX58"/>
  <sheetViews>
    <sheetView zoomScale="85" zoomScaleNormal="85" workbookViewId="0" topLeftCell="A1">
      <pane xSplit="5" ySplit="2" topLeftCell="F3" activePane="bottomRight" state="frozen"/>
      <selection pane="topLeft" activeCell="A1" sqref="A1"/>
      <selection pane="topRight" activeCell="F1" sqref="F1"/>
      <selection pane="bottomLeft" activeCell="A3" sqref="A3"/>
      <selection pane="bottomRight" activeCell="F36" sqref="F36"/>
    </sheetView>
  </sheetViews>
  <sheetFormatPr defaultColWidth="9.140625" defaultRowHeight="12.75"/>
  <cols>
    <col min="1" max="1" width="9.140625" style="1" customWidth="1"/>
    <col min="4" max="4" width="7.8515625" style="0" customWidth="1"/>
    <col min="5" max="5" width="7.7109375" style="0" customWidth="1"/>
    <col min="6" max="8" width="12.7109375" style="5" customWidth="1"/>
    <col min="9" max="10" width="12.7109375" style="53" customWidth="1"/>
    <col min="11" max="29" width="12.7109375" style="5" customWidth="1"/>
    <col min="34" max="34" width="10.57421875" style="0" bestFit="1" customWidth="1"/>
    <col min="41" max="41" width="9.57421875" style="0" bestFit="1" customWidth="1"/>
    <col min="42" max="42" width="10.57421875" style="0" bestFit="1" customWidth="1"/>
  </cols>
  <sheetData>
    <row r="1" spans="4:55" ht="25.5" customHeight="1">
      <c r="D1" s="1" t="s">
        <v>11</v>
      </c>
      <c r="F1" s="6" t="s">
        <v>90</v>
      </c>
      <c r="G1" s="6" t="s">
        <v>91</v>
      </c>
      <c r="H1" s="6" t="s">
        <v>170</v>
      </c>
      <c r="I1" s="52" t="s">
        <v>92</v>
      </c>
      <c r="J1" s="52" t="s">
        <v>93</v>
      </c>
      <c r="K1" s="6" t="s">
        <v>107</v>
      </c>
      <c r="L1" s="6" t="s">
        <v>9</v>
      </c>
      <c r="M1" s="6" t="s">
        <v>94</v>
      </c>
      <c r="N1" s="6" t="s">
        <v>171</v>
      </c>
      <c r="O1" s="6" t="s">
        <v>96</v>
      </c>
      <c r="P1" s="6" t="s">
        <v>95</v>
      </c>
      <c r="Q1" s="6" t="s">
        <v>97</v>
      </c>
      <c r="R1" s="6" t="s">
        <v>172</v>
      </c>
      <c r="S1" s="6" t="s">
        <v>98</v>
      </c>
      <c r="T1" s="6" t="s">
        <v>10</v>
      </c>
      <c r="U1" s="6" t="s">
        <v>99</v>
      </c>
      <c r="V1" s="6" t="s">
        <v>108</v>
      </c>
      <c r="W1" s="6" t="s">
        <v>100</v>
      </c>
      <c r="X1" s="6" t="s">
        <v>101</v>
      </c>
      <c r="Y1" s="6" t="s">
        <v>102</v>
      </c>
      <c r="Z1" s="6" t="s">
        <v>103</v>
      </c>
      <c r="AA1" s="6" t="s">
        <v>184</v>
      </c>
      <c r="AB1" s="6" t="s">
        <v>104</v>
      </c>
      <c r="AC1" s="6" t="s">
        <v>187</v>
      </c>
      <c r="AD1" s="6" t="s">
        <v>185</v>
      </c>
      <c r="AE1" s="6" t="s">
        <v>105</v>
      </c>
      <c r="AF1" s="6" t="s">
        <v>106</v>
      </c>
      <c r="AG1" s="6" t="s">
        <v>186</v>
      </c>
      <c r="AH1" s="6" t="s">
        <v>188</v>
      </c>
      <c r="AI1" s="6" t="s">
        <v>110</v>
      </c>
      <c r="AJ1" s="6"/>
      <c r="AK1" s="6"/>
      <c r="AL1" s="6"/>
      <c r="AM1" s="6"/>
      <c r="AN1" s="6"/>
      <c r="AO1" s="6"/>
      <c r="AP1" s="6"/>
      <c r="AQ1" s="6"/>
      <c r="BC1">
        <v>50</v>
      </c>
    </row>
    <row r="2" spans="1:55" ht="12.75">
      <c r="A2" s="1" t="s">
        <v>80</v>
      </c>
      <c r="F2" s="5">
        <v>1</v>
      </c>
      <c r="G2" s="5">
        <f>F2+1</f>
        <v>2</v>
      </c>
      <c r="H2" s="5">
        <f aca="true" t="shared" si="0" ref="H2:BC2">G2+1</f>
        <v>3</v>
      </c>
      <c r="I2" s="53">
        <f t="shared" si="0"/>
        <v>4</v>
      </c>
      <c r="J2" s="53">
        <f t="shared" si="0"/>
        <v>5</v>
      </c>
      <c r="K2" s="5">
        <f t="shared" si="0"/>
        <v>6</v>
      </c>
      <c r="L2" s="5">
        <f t="shared" si="0"/>
        <v>7</v>
      </c>
      <c r="M2" s="5">
        <f t="shared" si="0"/>
        <v>8</v>
      </c>
      <c r="N2" s="5">
        <f t="shared" si="0"/>
        <v>9</v>
      </c>
      <c r="O2" s="5">
        <f t="shared" si="0"/>
        <v>10</v>
      </c>
      <c r="P2" s="5">
        <f t="shared" si="0"/>
        <v>11</v>
      </c>
      <c r="Q2" s="5">
        <f t="shared" si="0"/>
        <v>12</v>
      </c>
      <c r="R2" s="5">
        <f t="shared" si="0"/>
        <v>13</v>
      </c>
      <c r="S2" s="5">
        <f t="shared" si="0"/>
        <v>14</v>
      </c>
      <c r="T2" s="5">
        <f t="shared" si="0"/>
        <v>15</v>
      </c>
      <c r="U2" s="5">
        <f t="shared" si="0"/>
        <v>16</v>
      </c>
      <c r="V2" s="5">
        <f t="shared" si="0"/>
        <v>17</v>
      </c>
      <c r="W2" s="5">
        <f t="shared" si="0"/>
        <v>18</v>
      </c>
      <c r="X2" s="5">
        <f t="shared" si="0"/>
        <v>19</v>
      </c>
      <c r="Y2" s="5">
        <f t="shared" si="0"/>
        <v>20</v>
      </c>
      <c r="Z2" s="5">
        <f t="shared" si="0"/>
        <v>21</v>
      </c>
      <c r="AA2" s="5">
        <f t="shared" si="0"/>
        <v>22</v>
      </c>
      <c r="AB2" s="5">
        <f t="shared" si="0"/>
        <v>23</v>
      </c>
      <c r="AC2" s="5">
        <f t="shared" si="0"/>
        <v>24</v>
      </c>
      <c r="AD2" s="5">
        <v>25</v>
      </c>
      <c r="AE2" s="5">
        <v>26</v>
      </c>
      <c r="AF2" s="5">
        <f t="shared" si="0"/>
        <v>27</v>
      </c>
      <c r="AG2" s="5">
        <f t="shared" si="0"/>
        <v>28</v>
      </c>
      <c r="AH2" s="5">
        <f t="shared" si="0"/>
        <v>29</v>
      </c>
      <c r="AI2" s="5">
        <f t="shared" si="0"/>
        <v>30</v>
      </c>
      <c r="AJ2" s="5">
        <f t="shared" si="0"/>
        <v>31</v>
      </c>
      <c r="AK2" s="5">
        <f t="shared" si="0"/>
        <v>32</v>
      </c>
      <c r="AL2" s="5">
        <f t="shared" si="0"/>
        <v>33</v>
      </c>
      <c r="AM2" s="5">
        <f t="shared" si="0"/>
        <v>34</v>
      </c>
      <c r="AN2" s="5">
        <f t="shared" si="0"/>
        <v>35</v>
      </c>
      <c r="AO2" s="5">
        <f t="shared" si="0"/>
        <v>36</v>
      </c>
      <c r="AP2" s="5">
        <f t="shared" si="0"/>
        <v>37</v>
      </c>
      <c r="AQ2" s="5">
        <f t="shared" si="0"/>
        <v>38</v>
      </c>
      <c r="AR2" s="5">
        <f t="shared" si="0"/>
        <v>39</v>
      </c>
      <c r="AS2" s="5">
        <f t="shared" si="0"/>
        <v>40</v>
      </c>
      <c r="AT2" s="5">
        <f t="shared" si="0"/>
        <v>41</v>
      </c>
      <c r="AU2" s="5">
        <f t="shared" si="0"/>
        <v>42</v>
      </c>
      <c r="AV2" s="5">
        <f t="shared" si="0"/>
        <v>43</v>
      </c>
      <c r="AW2" s="5">
        <f t="shared" si="0"/>
        <v>44</v>
      </c>
      <c r="AX2" s="5">
        <f t="shared" si="0"/>
        <v>45</v>
      </c>
      <c r="AY2" s="5">
        <f t="shared" si="0"/>
        <v>46</v>
      </c>
      <c r="AZ2" s="5">
        <f t="shared" si="0"/>
        <v>47</v>
      </c>
      <c r="BA2" s="5">
        <f t="shared" si="0"/>
        <v>48</v>
      </c>
      <c r="BB2" s="5">
        <f t="shared" si="0"/>
        <v>49</v>
      </c>
      <c r="BC2" s="5">
        <f t="shared" si="0"/>
        <v>50</v>
      </c>
    </row>
    <row r="3" spans="1:29" s="3" customFormat="1" ht="12.75">
      <c r="A3"/>
      <c r="B3" s="36" t="s">
        <v>75</v>
      </c>
      <c r="C3" s="7"/>
      <c r="D3"/>
      <c r="E3"/>
      <c r="F3" s="10"/>
      <c r="G3" s="10"/>
      <c r="H3" s="10"/>
      <c r="I3" s="54"/>
      <c r="J3" s="54"/>
      <c r="K3" s="10"/>
      <c r="L3" s="10"/>
      <c r="M3" s="10"/>
      <c r="N3" s="10"/>
      <c r="O3" s="10"/>
      <c r="P3" s="10"/>
      <c r="Q3" s="10"/>
      <c r="R3" s="10"/>
      <c r="S3" s="10"/>
      <c r="T3" s="10"/>
      <c r="U3" s="10"/>
      <c r="V3" s="10"/>
      <c r="W3" s="10"/>
      <c r="X3" s="10"/>
      <c r="Y3" s="10"/>
      <c r="Z3" s="10"/>
      <c r="AA3" s="10"/>
      <c r="AB3" s="10"/>
      <c r="AC3" s="10"/>
    </row>
    <row r="4" spans="1:76" s="20" customFormat="1" ht="12.75">
      <c r="A4"/>
      <c r="B4" s="7" t="s">
        <v>89</v>
      </c>
      <c r="C4" s="7"/>
      <c r="D4"/>
      <c r="E4"/>
      <c r="F4" s="10">
        <v>0.905</v>
      </c>
      <c r="G4" s="10">
        <v>0.91</v>
      </c>
      <c r="H4" s="10">
        <v>0.909</v>
      </c>
      <c r="I4" s="54">
        <v>0.43</v>
      </c>
      <c r="J4" s="54">
        <v>0.38</v>
      </c>
      <c r="K4" s="10">
        <v>0.4</v>
      </c>
      <c r="L4" s="10">
        <v>0.881</v>
      </c>
      <c r="M4" s="10">
        <v>0.39</v>
      </c>
      <c r="N4" s="10">
        <v>0.91</v>
      </c>
      <c r="O4" s="10">
        <v>0.21</v>
      </c>
      <c r="P4" s="10">
        <v>0.92</v>
      </c>
      <c r="Q4" s="10">
        <v>0.91</v>
      </c>
      <c r="R4" s="10">
        <v>0.25</v>
      </c>
      <c r="S4" s="10">
        <v>0.882</v>
      </c>
      <c r="T4" s="10">
        <v>0.9</v>
      </c>
      <c r="U4" s="10">
        <v>0.72</v>
      </c>
      <c r="V4" s="10">
        <v>0.346</v>
      </c>
      <c r="W4" s="10">
        <v>0.894</v>
      </c>
      <c r="X4" s="10">
        <v>0.992</v>
      </c>
      <c r="Y4" s="10">
        <v>0.999</v>
      </c>
      <c r="Z4" s="10">
        <v>0.892</v>
      </c>
      <c r="AA4" s="10">
        <v>0.364</v>
      </c>
      <c r="AB4" s="10">
        <v>0.9</v>
      </c>
      <c r="AC4" s="10">
        <v>0.9</v>
      </c>
      <c r="AD4" s="3">
        <v>0.909</v>
      </c>
      <c r="AE4" s="3">
        <v>0.99</v>
      </c>
      <c r="AF4" s="3">
        <v>0.902</v>
      </c>
      <c r="AG4" s="3">
        <v>0.342</v>
      </c>
      <c r="AH4" s="3">
        <v>1</v>
      </c>
      <c r="AI4" s="3">
        <v>1</v>
      </c>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row>
    <row r="5" spans="1:29" s="20" customFormat="1" ht="12.75">
      <c r="A5" s="1" t="s">
        <v>81</v>
      </c>
      <c r="B5" s="7"/>
      <c r="C5" s="7"/>
      <c r="D5"/>
      <c r="E5"/>
      <c r="F5" s="19"/>
      <c r="G5" s="19"/>
      <c r="H5" s="19"/>
      <c r="I5" s="55"/>
      <c r="J5" s="55"/>
      <c r="K5" s="19"/>
      <c r="L5" s="19"/>
      <c r="M5" s="19"/>
      <c r="N5" s="19"/>
      <c r="O5" s="19"/>
      <c r="P5" s="19"/>
      <c r="Q5" s="19"/>
      <c r="R5" s="19"/>
      <c r="S5" s="19"/>
      <c r="T5" s="19"/>
      <c r="U5" s="19"/>
      <c r="V5" s="19"/>
      <c r="W5" s="19"/>
      <c r="X5" s="19"/>
      <c r="Y5" s="19"/>
      <c r="Z5" s="19"/>
      <c r="AA5" s="19"/>
      <c r="AB5" s="19"/>
      <c r="AC5" s="19"/>
    </row>
    <row r="6" spans="2:49" s="35" customFormat="1" ht="12.75">
      <c r="B6" s="38" t="s">
        <v>79</v>
      </c>
      <c r="C6" s="38"/>
      <c r="F6" s="39">
        <v>2.65</v>
      </c>
      <c r="G6" s="39">
        <v>2.56</v>
      </c>
      <c r="H6" s="39">
        <v>2.43</v>
      </c>
      <c r="I6" s="56">
        <v>2.78</v>
      </c>
      <c r="J6" s="56">
        <f>G6/F6*I6</f>
        <v>2.6855849056603773</v>
      </c>
      <c r="K6" s="39">
        <f>H6/F6*I6</f>
        <v>2.5492075471698117</v>
      </c>
      <c r="L6" s="39">
        <v>3.84</v>
      </c>
      <c r="M6" s="39">
        <v>2.65</v>
      </c>
      <c r="N6" s="39">
        <v>1.76</v>
      </c>
      <c r="O6" s="39">
        <v>2.91</v>
      </c>
      <c r="P6" s="39">
        <v>2.91</v>
      </c>
      <c r="Q6" s="39">
        <v>3.88</v>
      </c>
      <c r="R6" s="39">
        <v>3.88</v>
      </c>
      <c r="S6" s="39">
        <v>3.92</v>
      </c>
      <c r="T6" s="39">
        <v>3.92</v>
      </c>
      <c r="U6" s="39">
        <f>U7*T6/T7</f>
        <v>4.052676923076922</v>
      </c>
      <c r="V6" s="39">
        <v>3.17</v>
      </c>
      <c r="W6" s="39">
        <v>3.97</v>
      </c>
      <c r="X6" s="39">
        <v>7.3</v>
      </c>
      <c r="Y6" s="39">
        <v>7.8</v>
      </c>
      <c r="Z6" s="39">
        <v>3.4</v>
      </c>
      <c r="AA6" s="39">
        <v>2.6</v>
      </c>
      <c r="AB6" s="39">
        <v>4.14</v>
      </c>
      <c r="AC6" s="39">
        <v>4.14</v>
      </c>
      <c r="AD6" s="39">
        <v>3.7</v>
      </c>
      <c r="AE6" s="39">
        <v>0</v>
      </c>
      <c r="AF6" s="39">
        <v>3.88</v>
      </c>
      <c r="AG6" s="39">
        <v>2.51</v>
      </c>
      <c r="AH6" s="39">
        <v>0</v>
      </c>
      <c r="AI6" s="39">
        <v>0</v>
      </c>
      <c r="AJ6" s="39"/>
      <c r="AK6" s="39"/>
      <c r="AL6" s="41"/>
      <c r="AM6" s="39"/>
      <c r="AN6" s="39"/>
      <c r="AO6" s="39"/>
      <c r="AP6" s="39"/>
      <c r="AQ6" s="39"/>
      <c r="AR6" s="39"/>
      <c r="AS6" s="39"/>
      <c r="AT6" s="39"/>
      <c r="AU6" s="39"/>
      <c r="AV6" s="39"/>
      <c r="AW6" s="39"/>
    </row>
    <row r="7" spans="2:35" s="35" customFormat="1" ht="12.75">
      <c r="B7" s="49" t="s">
        <v>136</v>
      </c>
      <c r="C7" s="38"/>
      <c r="F7" s="39">
        <v>2.17</v>
      </c>
      <c r="G7" s="39">
        <v>2.1</v>
      </c>
      <c r="H7" s="39">
        <v>1.99</v>
      </c>
      <c r="I7" s="56">
        <v>2.28</v>
      </c>
      <c r="J7" s="56">
        <v>2.1</v>
      </c>
      <c r="K7" s="39">
        <v>1.99</v>
      </c>
      <c r="L7" s="39">
        <v>3.03</v>
      </c>
      <c r="M7" s="39">
        <v>2.17</v>
      </c>
      <c r="N7" s="39">
        <v>1.45</v>
      </c>
      <c r="O7" s="39">
        <v>2.53</v>
      </c>
      <c r="P7" s="39">
        <v>2.39</v>
      </c>
      <c r="Q7" s="39">
        <v>3.18</v>
      </c>
      <c r="R7" s="39">
        <v>3.25</v>
      </c>
      <c r="S7" s="39">
        <v>3.22</v>
      </c>
      <c r="T7" s="39">
        <v>3.25</v>
      </c>
      <c r="U7" s="39">
        <v>3.36</v>
      </c>
      <c r="V7" s="39">
        <v>2.6</v>
      </c>
      <c r="W7" s="39">
        <v>3.25</v>
      </c>
      <c r="X7" s="39">
        <v>7.3</v>
      </c>
      <c r="Y7" s="39">
        <v>6.4</v>
      </c>
      <c r="Z7" s="39">
        <v>2.78</v>
      </c>
      <c r="AA7" s="39">
        <v>2.13</v>
      </c>
      <c r="AB7" s="39">
        <v>3.4</v>
      </c>
      <c r="AC7" s="39">
        <v>3.4</v>
      </c>
      <c r="AD7" s="35">
        <v>3.04</v>
      </c>
      <c r="AE7" s="39">
        <v>0</v>
      </c>
      <c r="AF7" s="35">
        <v>3.18</v>
      </c>
      <c r="AG7" s="35">
        <v>2.06</v>
      </c>
      <c r="AH7" s="35">
        <v>0</v>
      </c>
      <c r="AI7" s="35">
        <v>0</v>
      </c>
    </row>
    <row r="8" spans="2:35" s="35" customFormat="1" ht="12.75">
      <c r="B8" s="49" t="s">
        <v>137</v>
      </c>
      <c r="C8" s="38"/>
      <c r="F8" s="39">
        <v>1.31</v>
      </c>
      <c r="G8" s="39">
        <v>1.24</v>
      </c>
      <c r="H8" s="39">
        <v>1.14</v>
      </c>
      <c r="I8" s="56">
        <v>1.41</v>
      </c>
      <c r="J8" s="56">
        <v>1.24</v>
      </c>
      <c r="K8" s="39">
        <v>1.14</v>
      </c>
      <c r="L8" s="39">
        <v>2.06</v>
      </c>
      <c r="M8" s="39">
        <v>1.31</v>
      </c>
      <c r="N8" s="39">
        <v>0.6</v>
      </c>
      <c r="O8" s="39">
        <v>1.63</v>
      </c>
      <c r="P8" s="39">
        <v>1.51</v>
      </c>
      <c r="Q8" s="39">
        <v>2.18</v>
      </c>
      <c r="R8" s="39">
        <v>2.24</v>
      </c>
      <c r="S8" s="39">
        <v>2.2</v>
      </c>
      <c r="T8" s="39">
        <v>2.24</v>
      </c>
      <c r="U8" s="39">
        <v>2.33</v>
      </c>
      <c r="V8" s="39">
        <v>1.69</v>
      </c>
      <c r="W8" s="39">
        <v>2.24</v>
      </c>
      <c r="X8" s="39">
        <v>6</v>
      </c>
      <c r="Y8" s="39">
        <v>4.75</v>
      </c>
      <c r="Z8" s="39">
        <v>1.85</v>
      </c>
      <c r="AA8" s="39">
        <v>1.27</v>
      </c>
      <c r="AB8" s="39">
        <v>2.35</v>
      </c>
      <c r="AC8" s="39">
        <v>2.35</v>
      </c>
      <c r="AD8" s="35">
        <v>2.06</v>
      </c>
      <c r="AE8" s="39">
        <v>0</v>
      </c>
      <c r="AF8" s="35">
        <v>2.18</v>
      </c>
      <c r="AG8" s="35">
        <v>1.21</v>
      </c>
      <c r="AH8" s="35">
        <v>0</v>
      </c>
      <c r="AI8" s="35">
        <v>0</v>
      </c>
    </row>
    <row r="9" spans="2:35" s="35" customFormat="1" ht="12.75">
      <c r="B9" s="49" t="s">
        <v>138</v>
      </c>
      <c r="C9" s="38"/>
      <c r="F9" s="39">
        <v>0.74</v>
      </c>
      <c r="G9" s="39">
        <v>0.68</v>
      </c>
      <c r="H9" s="39">
        <v>0.58</v>
      </c>
      <c r="I9" s="56">
        <v>0.83</v>
      </c>
      <c r="J9" s="56">
        <v>0.68</v>
      </c>
      <c r="K9" s="39">
        <v>0.58</v>
      </c>
      <c r="L9" s="39">
        <v>1.4</v>
      </c>
      <c r="M9" s="39">
        <v>0.74</v>
      </c>
      <c r="N9" s="39">
        <v>0.08</v>
      </c>
      <c r="O9" s="39">
        <v>1.03</v>
      </c>
      <c r="P9" s="39">
        <v>0.91</v>
      </c>
      <c r="Q9" s="39">
        <v>1.5</v>
      </c>
      <c r="R9" s="39">
        <v>1.55</v>
      </c>
      <c r="S9" s="39">
        <v>1.52</v>
      </c>
      <c r="T9" s="39">
        <v>1.55</v>
      </c>
      <c r="U9" s="39">
        <v>1.62</v>
      </c>
      <c r="V9" s="39">
        <v>1.08</v>
      </c>
      <c r="W9" s="39">
        <v>1.55</v>
      </c>
      <c r="X9" s="39">
        <v>4.5</v>
      </c>
      <c r="Y9" s="39">
        <v>3.51</v>
      </c>
      <c r="Z9" s="39">
        <v>1.22</v>
      </c>
      <c r="AA9" s="39">
        <v>0.7</v>
      </c>
      <c r="AB9" s="39">
        <v>1.64</v>
      </c>
      <c r="AC9" s="39">
        <v>1.64</v>
      </c>
      <c r="AD9" s="35">
        <v>1.4</v>
      </c>
      <c r="AE9" s="39">
        <v>0</v>
      </c>
      <c r="AF9" s="35">
        <v>1.5</v>
      </c>
      <c r="AG9" s="35">
        <v>0.64</v>
      </c>
      <c r="AH9" s="35">
        <v>0</v>
      </c>
      <c r="AI9" s="35">
        <v>0</v>
      </c>
    </row>
    <row r="10" spans="2:35" s="3" customFormat="1" ht="12.75">
      <c r="B10" s="37" t="s">
        <v>25</v>
      </c>
      <c r="C10" s="37"/>
      <c r="F10" s="10">
        <v>0.67</v>
      </c>
      <c r="G10" s="10">
        <v>0.6</v>
      </c>
      <c r="H10" s="10">
        <v>0.56</v>
      </c>
      <c r="I10" s="54">
        <v>0.63</v>
      </c>
      <c r="J10" s="54">
        <v>0.58</v>
      </c>
      <c r="K10" s="10">
        <v>0.55</v>
      </c>
      <c r="L10" s="10">
        <v>0.88</v>
      </c>
      <c r="M10" s="10">
        <v>0.6</v>
      </c>
      <c r="N10" s="10">
        <v>0.4</v>
      </c>
      <c r="O10" s="10">
        <v>0.7</v>
      </c>
      <c r="P10" s="10">
        <v>0.66</v>
      </c>
      <c r="Q10" s="10">
        <v>0.88</v>
      </c>
      <c r="R10" s="10">
        <v>0.9</v>
      </c>
      <c r="S10" s="10">
        <v>0.89</v>
      </c>
      <c r="T10" s="10">
        <v>0.9</v>
      </c>
      <c r="U10" s="10">
        <v>0.93</v>
      </c>
      <c r="V10" s="10">
        <v>0.72</v>
      </c>
      <c r="W10" s="10">
        <v>0.9</v>
      </c>
      <c r="X10" s="10">
        <v>1.77</v>
      </c>
      <c r="Y10" s="10">
        <v>1.77</v>
      </c>
      <c r="Z10" s="10">
        <v>0.77</v>
      </c>
      <c r="AA10" s="10">
        <v>0.59</v>
      </c>
      <c r="AB10" s="10">
        <v>0.94</v>
      </c>
      <c r="AC10" s="10">
        <v>0.94</v>
      </c>
      <c r="AD10" s="3">
        <v>0.84</v>
      </c>
      <c r="AE10" s="39">
        <v>0</v>
      </c>
      <c r="AF10" s="3">
        <v>0.88</v>
      </c>
      <c r="AG10" s="3">
        <v>0.57</v>
      </c>
      <c r="AH10" s="3">
        <v>0</v>
      </c>
      <c r="AI10" s="3">
        <v>0</v>
      </c>
    </row>
    <row r="11" spans="1:29" s="3" customFormat="1" ht="12.75">
      <c r="A11" s="1" t="s">
        <v>82</v>
      </c>
      <c r="B11" s="7"/>
      <c r="C11" s="7"/>
      <c r="D11"/>
      <c r="E11"/>
      <c r="F11" s="10"/>
      <c r="G11" s="10"/>
      <c r="H11" s="10"/>
      <c r="I11" s="54"/>
      <c r="J11" s="54"/>
      <c r="K11" s="10"/>
      <c r="L11" s="10"/>
      <c r="M11" s="10"/>
      <c r="N11" s="10"/>
      <c r="O11" s="10"/>
      <c r="P11" s="10"/>
      <c r="Q11" s="10"/>
      <c r="R11" s="10"/>
      <c r="S11" s="10"/>
      <c r="T11" s="10"/>
      <c r="U11" s="10"/>
      <c r="V11" s="10"/>
      <c r="W11" s="10"/>
      <c r="X11" s="10"/>
      <c r="Y11" s="10"/>
      <c r="Z11" s="10"/>
      <c r="AA11" s="10"/>
      <c r="AB11" s="10"/>
      <c r="AC11" s="10"/>
    </row>
    <row r="12" spans="1:29" s="3" customFormat="1" ht="12.75">
      <c r="A12"/>
      <c r="B12" s="36" t="s">
        <v>78</v>
      </c>
      <c r="C12" s="7"/>
      <c r="D12"/>
      <c r="E12"/>
      <c r="F12" s="10"/>
      <c r="G12" s="10"/>
      <c r="H12" s="10"/>
      <c r="I12" s="54"/>
      <c r="J12" s="54"/>
      <c r="K12" s="10"/>
      <c r="L12" s="10"/>
      <c r="M12" s="10"/>
      <c r="N12" s="10"/>
      <c r="O12" s="10"/>
      <c r="P12" s="10"/>
      <c r="Q12" s="13"/>
      <c r="R12" s="10"/>
      <c r="S12" s="10"/>
      <c r="T12" s="10"/>
      <c r="U12" s="10"/>
      <c r="V12" s="10"/>
      <c r="W12" s="10"/>
      <c r="X12" s="13"/>
      <c r="Y12" s="10"/>
      <c r="Z12" s="10"/>
      <c r="AA12" s="10"/>
      <c r="AB12" s="10"/>
      <c r="AC12" s="10"/>
    </row>
    <row r="13" spans="2:35" s="3" customFormat="1" ht="12.75">
      <c r="B13" s="37" t="s">
        <v>87</v>
      </c>
      <c r="C13" s="37"/>
      <c r="F13" s="10">
        <v>0.199</v>
      </c>
      <c r="G13" s="10">
        <v>0.187</v>
      </c>
      <c r="H13" s="10">
        <v>0.17</v>
      </c>
      <c r="I13" s="54">
        <v>0.19</v>
      </c>
      <c r="J13" s="54">
        <v>0.17</v>
      </c>
      <c r="K13" s="10">
        <v>0.16</v>
      </c>
      <c r="L13" s="10">
        <v>0.132</v>
      </c>
      <c r="M13" s="10">
        <v>0.119</v>
      </c>
      <c r="N13" s="10">
        <v>0.044</v>
      </c>
      <c r="O13" s="10">
        <v>0.26</v>
      </c>
      <c r="P13" s="10">
        <v>0.29</v>
      </c>
      <c r="Q13" s="10">
        <v>0.297</v>
      </c>
      <c r="R13" s="10">
        <v>0.297</v>
      </c>
      <c r="S13" s="10">
        <v>0.663</v>
      </c>
      <c r="T13" s="10">
        <v>0.098</v>
      </c>
      <c r="U13" s="10">
        <v>0.098</v>
      </c>
      <c r="V13" s="10">
        <v>0.0865</v>
      </c>
      <c r="W13" s="10">
        <v>0.244</v>
      </c>
      <c r="X13" s="13">
        <v>0</v>
      </c>
      <c r="Y13" s="10">
        <v>0</v>
      </c>
      <c r="Z13" s="10">
        <v>0.136</v>
      </c>
      <c r="AA13" s="10">
        <v>0.127</v>
      </c>
      <c r="AB13" s="10">
        <v>0.403</v>
      </c>
      <c r="AC13" s="10">
        <v>0.259</v>
      </c>
      <c r="AD13" s="3">
        <v>0.518</v>
      </c>
      <c r="AE13" s="3">
        <v>2.81</v>
      </c>
      <c r="AF13" s="3">
        <v>0.142</v>
      </c>
      <c r="AG13" s="3">
        <v>0.125</v>
      </c>
      <c r="AH13" s="3">
        <v>0</v>
      </c>
      <c r="AI13" s="3">
        <v>0</v>
      </c>
    </row>
    <row r="14" spans="2:35" s="3" customFormat="1" ht="12.75">
      <c r="B14" s="46" t="s">
        <v>173</v>
      </c>
      <c r="C14" s="37"/>
      <c r="F14" s="10">
        <v>0.84</v>
      </c>
      <c r="G14" s="10">
        <v>0.84</v>
      </c>
      <c r="H14" s="10">
        <v>0.82</v>
      </c>
      <c r="I14" s="54">
        <v>0.92</v>
      </c>
      <c r="J14" s="54">
        <v>0.91</v>
      </c>
      <c r="K14" s="10">
        <v>0.91</v>
      </c>
      <c r="L14" s="10">
        <v>0.669</v>
      </c>
      <c r="M14" s="10">
        <v>0.86</v>
      </c>
      <c r="N14" s="10">
        <v>0.3</v>
      </c>
      <c r="O14" s="10">
        <v>0.409</v>
      </c>
      <c r="P14" s="10">
        <v>0.341</v>
      </c>
      <c r="Q14" s="10">
        <v>0.451</v>
      </c>
      <c r="R14" s="10">
        <v>0.334</v>
      </c>
      <c r="S14" s="10">
        <v>0.41</v>
      </c>
      <c r="T14" s="10">
        <v>0.447</v>
      </c>
      <c r="U14" s="10">
        <v>0.678</v>
      </c>
      <c r="V14" s="10">
        <v>0.78</v>
      </c>
      <c r="W14" s="10">
        <v>0.696</v>
      </c>
      <c r="X14" s="13">
        <v>0</v>
      </c>
      <c r="Y14" s="10">
        <v>0</v>
      </c>
      <c r="Z14" s="10">
        <v>0.83</v>
      </c>
      <c r="AA14" s="10">
        <v>0.85</v>
      </c>
      <c r="AB14" s="10">
        <v>0.383</v>
      </c>
      <c r="AC14" s="10">
        <v>0.8</v>
      </c>
      <c r="AD14" s="3">
        <v>0.65</v>
      </c>
      <c r="AE14" s="3">
        <v>1</v>
      </c>
      <c r="AF14" s="3">
        <v>0.77</v>
      </c>
      <c r="AG14" s="3">
        <v>0.81</v>
      </c>
      <c r="AH14" s="3">
        <v>0</v>
      </c>
      <c r="AI14" s="3">
        <v>0</v>
      </c>
    </row>
    <row r="15" spans="2:35" s="66" customFormat="1" ht="12.75">
      <c r="B15" s="36" t="s">
        <v>174</v>
      </c>
      <c r="F15" s="68">
        <v>0.0073</v>
      </c>
      <c r="G15" s="68">
        <v>0.0073</v>
      </c>
      <c r="H15" s="68">
        <v>0.0073</v>
      </c>
      <c r="I15" s="68">
        <v>0.0122</v>
      </c>
      <c r="J15" s="68">
        <v>0.0122</v>
      </c>
      <c r="K15" s="68">
        <v>0.0122</v>
      </c>
      <c r="L15" s="68">
        <v>0.0081</v>
      </c>
      <c r="M15" s="68">
        <v>0.0173</v>
      </c>
      <c r="N15" s="68">
        <v>0.0067</v>
      </c>
      <c r="O15" s="68">
        <v>0.017</v>
      </c>
      <c r="P15" s="68">
        <v>0.0126</v>
      </c>
      <c r="Q15" s="68">
        <v>0.012</v>
      </c>
      <c r="R15" s="68">
        <v>0.012</v>
      </c>
      <c r="S15" s="68">
        <v>0.0209</v>
      </c>
      <c r="T15" s="68">
        <v>0.0112</v>
      </c>
      <c r="U15" s="68">
        <v>0.0099</v>
      </c>
      <c r="V15" s="68">
        <v>0.008</v>
      </c>
      <c r="W15" s="68">
        <v>0.0063</v>
      </c>
      <c r="X15" s="69">
        <v>0</v>
      </c>
      <c r="Y15" s="68">
        <v>0</v>
      </c>
      <c r="Z15" s="68">
        <v>0.0212</v>
      </c>
      <c r="AA15" s="68">
        <v>0.0212</v>
      </c>
      <c r="AB15" s="68">
        <v>0.0101</v>
      </c>
      <c r="AC15" s="68">
        <v>0.0102</v>
      </c>
      <c r="AD15" s="66">
        <v>0.0101</v>
      </c>
      <c r="AE15" s="66">
        <v>0</v>
      </c>
      <c r="AF15" s="66">
        <v>0.0098</v>
      </c>
      <c r="AG15" s="66">
        <v>0.0098</v>
      </c>
      <c r="AH15" s="66">
        <v>0</v>
      </c>
      <c r="AI15" s="66">
        <v>0</v>
      </c>
    </row>
    <row r="16" spans="2:35" s="66" customFormat="1" ht="12.75">
      <c r="B16" s="36" t="s">
        <v>175</v>
      </c>
      <c r="F16" s="68">
        <v>0.0602</v>
      </c>
      <c r="G16" s="68">
        <v>0.0602</v>
      </c>
      <c r="H16" s="68">
        <v>0.0602</v>
      </c>
      <c r="I16" s="68">
        <v>0.0321</v>
      </c>
      <c r="J16" s="68">
        <v>0.0321</v>
      </c>
      <c r="K16" s="68">
        <v>0.0321</v>
      </c>
      <c r="L16" s="68">
        <v>0.0307</v>
      </c>
      <c r="M16" s="68">
        <v>0.0365</v>
      </c>
      <c r="N16" s="68">
        <v>0.0283</v>
      </c>
      <c r="O16" s="68">
        <v>0.0323</v>
      </c>
      <c r="P16" s="68">
        <v>0.0215</v>
      </c>
      <c r="Q16" s="68">
        <v>0.0206</v>
      </c>
      <c r="R16" s="68">
        <v>0.0206</v>
      </c>
      <c r="S16" s="68">
        <v>0.0124</v>
      </c>
      <c r="T16" s="68">
        <v>0.0165</v>
      </c>
      <c r="U16" s="68">
        <v>0.0247</v>
      </c>
      <c r="V16" s="68">
        <v>0.0213</v>
      </c>
      <c r="W16" s="68">
        <v>0.0385</v>
      </c>
      <c r="X16" s="69">
        <v>0</v>
      </c>
      <c r="Y16" s="68">
        <v>0</v>
      </c>
      <c r="Z16" s="68">
        <v>0.0202</v>
      </c>
      <c r="AA16" s="68">
        <v>0.0202</v>
      </c>
      <c r="AB16" s="68">
        <v>0.0536</v>
      </c>
      <c r="AC16" s="68">
        <v>0.0577</v>
      </c>
      <c r="AD16" s="66">
        <v>0.0536</v>
      </c>
      <c r="AE16" s="66">
        <v>0</v>
      </c>
      <c r="AF16" s="66">
        <v>0.03</v>
      </c>
      <c r="AG16" s="66">
        <v>0.03</v>
      </c>
      <c r="AH16" s="66">
        <v>0</v>
      </c>
      <c r="AI16" s="66">
        <v>0</v>
      </c>
    </row>
    <row r="17" spans="2:35" s="66" customFormat="1" ht="12.75">
      <c r="B17" s="36" t="s">
        <v>176</v>
      </c>
      <c r="F17" s="68">
        <v>0.0639</v>
      </c>
      <c r="G17" s="68">
        <v>0.0639</v>
      </c>
      <c r="H17" s="68">
        <v>0.0639</v>
      </c>
      <c r="I17" s="68">
        <v>0.0244</v>
      </c>
      <c r="J17" s="68">
        <v>0.0244</v>
      </c>
      <c r="K17" s="68">
        <v>0.0244</v>
      </c>
      <c r="L17" s="68">
        <v>0.0483</v>
      </c>
      <c r="M17" s="68">
        <v>0.0173</v>
      </c>
      <c r="N17" s="68">
        <v>0.0283</v>
      </c>
      <c r="O17" s="68">
        <v>0.0469</v>
      </c>
      <c r="P17" s="68">
        <v>0.0261</v>
      </c>
      <c r="Q17" s="68">
        <v>0.0415</v>
      </c>
      <c r="R17" s="68">
        <v>0.0415</v>
      </c>
      <c r="S17" s="68">
        <v>0.0317</v>
      </c>
      <c r="T17" s="68">
        <v>0.0182</v>
      </c>
      <c r="U17" s="68">
        <v>0.0411</v>
      </c>
      <c r="V17" s="68">
        <v>0.0187</v>
      </c>
      <c r="W17" s="68">
        <v>0.104</v>
      </c>
      <c r="X17" s="69">
        <v>0</v>
      </c>
      <c r="Y17" s="68">
        <v>0</v>
      </c>
      <c r="Z17" s="68">
        <v>0.0438</v>
      </c>
      <c r="AA17" s="68">
        <v>0.0438</v>
      </c>
      <c r="AB17" s="68">
        <v>0.0655</v>
      </c>
      <c r="AC17" s="68">
        <v>0.0642</v>
      </c>
      <c r="AD17" s="66">
        <v>0.0655</v>
      </c>
      <c r="AE17" s="66">
        <v>0</v>
      </c>
      <c r="AF17" s="66">
        <v>0.0433</v>
      </c>
      <c r="AG17" s="66">
        <v>0.0433</v>
      </c>
      <c r="AH17" s="66">
        <v>0</v>
      </c>
      <c r="AI17" s="66">
        <v>0</v>
      </c>
    </row>
    <row r="18" spans="2:35" s="66" customFormat="1" ht="12.75">
      <c r="B18" s="36" t="s">
        <v>177</v>
      </c>
      <c r="F18" s="68">
        <v>0.05</v>
      </c>
      <c r="G18" s="68">
        <v>0.05</v>
      </c>
      <c r="H18" s="68">
        <v>0.05</v>
      </c>
      <c r="I18" s="68">
        <v>0.033</v>
      </c>
      <c r="J18" s="68">
        <v>0.033</v>
      </c>
      <c r="K18" s="68">
        <v>0.033</v>
      </c>
      <c r="L18" s="68">
        <v>0.0315</v>
      </c>
      <c r="M18" s="68">
        <v>0.0394</v>
      </c>
      <c r="N18" s="68">
        <v>0.0283</v>
      </c>
      <c r="O18" s="68">
        <v>0.0343</v>
      </c>
      <c r="P18" s="68">
        <v>0.0276</v>
      </c>
      <c r="Q18" s="68">
        <v>0.0312</v>
      </c>
      <c r="R18" s="68">
        <v>0.0312</v>
      </c>
      <c r="S18" s="68">
        <v>0.0293</v>
      </c>
      <c r="T18" s="68">
        <v>0.028</v>
      </c>
      <c r="U18" s="68">
        <v>0.0333</v>
      </c>
      <c r="V18" s="68">
        <v>0.0213</v>
      </c>
      <c r="W18" s="68">
        <v>0.0345</v>
      </c>
      <c r="X18" s="69">
        <v>0</v>
      </c>
      <c r="Y18" s="68">
        <v>0</v>
      </c>
      <c r="Z18" s="68">
        <v>0.0216</v>
      </c>
      <c r="AA18" s="68">
        <v>0.0216</v>
      </c>
      <c r="AB18" s="68">
        <v>0.0352</v>
      </c>
      <c r="AC18" s="68">
        <v>0.0356</v>
      </c>
      <c r="AD18" s="66">
        <v>0.0352</v>
      </c>
      <c r="AE18" s="66">
        <v>0</v>
      </c>
      <c r="AF18" s="66">
        <v>0.0282</v>
      </c>
      <c r="AG18" s="66">
        <v>0.0282</v>
      </c>
      <c r="AH18" s="66">
        <v>0</v>
      </c>
      <c r="AI18" s="66">
        <v>0</v>
      </c>
    </row>
    <row r="19" spans="2:35" s="66" customFormat="1" ht="12.75">
      <c r="B19" s="36" t="s">
        <v>178</v>
      </c>
      <c r="D19" s="67"/>
      <c r="F19" s="68">
        <v>0.0926</v>
      </c>
      <c r="G19" s="68">
        <v>0.0926</v>
      </c>
      <c r="H19" s="68">
        <v>0.0926</v>
      </c>
      <c r="I19" s="68">
        <v>0.064</v>
      </c>
      <c r="J19" s="68">
        <v>0.064</v>
      </c>
      <c r="K19" s="68">
        <v>0.064</v>
      </c>
      <c r="L19" s="68">
        <v>0.0683</v>
      </c>
      <c r="M19" s="68">
        <v>0.0635</v>
      </c>
      <c r="N19" s="68">
        <v>0.0549</v>
      </c>
      <c r="O19" s="68">
        <v>0.0918</v>
      </c>
      <c r="P19" s="68">
        <v>0.0846</v>
      </c>
      <c r="Q19" s="68">
        <v>0.0907</v>
      </c>
      <c r="R19" s="68">
        <v>0.0907</v>
      </c>
      <c r="S19" s="68">
        <v>0.1622</v>
      </c>
      <c r="T19" s="68">
        <v>0.1073</v>
      </c>
      <c r="U19" s="68">
        <v>0.121</v>
      </c>
      <c r="V19" s="68">
        <v>0.064</v>
      </c>
      <c r="W19" s="68">
        <v>0.0633</v>
      </c>
      <c r="X19" s="69">
        <v>0</v>
      </c>
      <c r="Y19" s="68">
        <v>0</v>
      </c>
      <c r="Z19" s="68">
        <v>0.077</v>
      </c>
      <c r="AA19" s="68">
        <v>0.077</v>
      </c>
      <c r="AB19" s="68">
        <v>0.0723</v>
      </c>
      <c r="AC19" s="68">
        <v>0.0715</v>
      </c>
      <c r="AD19" s="66">
        <v>0.0723</v>
      </c>
      <c r="AE19" s="66">
        <v>0</v>
      </c>
      <c r="AF19" s="66">
        <v>0.1364</v>
      </c>
      <c r="AG19" s="66">
        <v>0.1364</v>
      </c>
      <c r="AH19" s="66">
        <v>0</v>
      </c>
      <c r="AI19" s="66">
        <v>0</v>
      </c>
    </row>
    <row r="20" spans="2:35" s="66" customFormat="1" ht="12.75">
      <c r="B20" s="36" t="s">
        <v>179</v>
      </c>
      <c r="F20" s="68">
        <v>0.0601</v>
      </c>
      <c r="G20" s="68">
        <v>0.0601</v>
      </c>
      <c r="H20" s="68">
        <v>0.0601</v>
      </c>
      <c r="I20" s="68">
        <v>0.0313</v>
      </c>
      <c r="J20" s="68">
        <v>0.0313</v>
      </c>
      <c r="K20" s="68">
        <v>0.0313</v>
      </c>
      <c r="L20" s="68">
        <v>0.0392</v>
      </c>
      <c r="M20" s="68">
        <v>0.0365</v>
      </c>
      <c r="N20" s="68">
        <v>0.0283</v>
      </c>
      <c r="O20" s="68">
        <v>0.0571</v>
      </c>
      <c r="P20" s="68">
        <v>0.0353</v>
      </c>
      <c r="Q20" s="68">
        <v>0.0278</v>
      </c>
      <c r="R20" s="68">
        <v>0.0278</v>
      </c>
      <c r="S20" s="68">
        <v>0.0434</v>
      </c>
      <c r="T20" s="68">
        <v>0.0269</v>
      </c>
      <c r="U20" s="68">
        <v>0.0385</v>
      </c>
      <c r="V20" s="68">
        <v>0.024</v>
      </c>
      <c r="W20" s="68">
        <v>0.0377</v>
      </c>
      <c r="X20" s="69">
        <v>0</v>
      </c>
      <c r="Y20" s="68">
        <v>0</v>
      </c>
      <c r="Z20" s="68">
        <v>0.0384</v>
      </c>
      <c r="AA20" s="68">
        <v>0.0384</v>
      </c>
      <c r="AB20" s="68">
        <v>0.0465</v>
      </c>
      <c r="AC20" s="68">
        <v>0.0461</v>
      </c>
      <c r="AD20" s="66">
        <v>0.0465</v>
      </c>
      <c r="AE20" s="66">
        <v>0</v>
      </c>
      <c r="AF20" s="66">
        <v>0.0398</v>
      </c>
      <c r="AG20" s="66">
        <v>0.0398</v>
      </c>
      <c r="AH20" s="66">
        <v>0</v>
      </c>
      <c r="AI20" s="66">
        <v>0</v>
      </c>
    </row>
    <row r="21" spans="2:35" s="66" customFormat="1" ht="12.75">
      <c r="B21" s="36" t="s">
        <v>180</v>
      </c>
      <c r="F21" s="68">
        <v>0.0714</v>
      </c>
      <c r="G21" s="68">
        <v>0.0714</v>
      </c>
      <c r="H21" s="68">
        <v>0.0714</v>
      </c>
      <c r="I21" s="68">
        <v>0</v>
      </c>
      <c r="J21" s="68">
        <v>0</v>
      </c>
      <c r="K21" s="68">
        <v>0</v>
      </c>
      <c r="L21" s="68">
        <v>0.0488</v>
      </c>
      <c r="M21" s="68">
        <v>0.0548</v>
      </c>
      <c r="N21" s="68">
        <v>0.0383</v>
      </c>
      <c r="O21" s="68">
        <v>0.0595</v>
      </c>
      <c r="P21" s="68">
        <v>0.0378</v>
      </c>
      <c r="Q21" s="68">
        <v>0.0524</v>
      </c>
      <c r="R21" s="68">
        <v>0.0524</v>
      </c>
      <c r="S21" s="68">
        <v>0.0504</v>
      </c>
      <c r="T21" s="68">
        <v>0.0375</v>
      </c>
      <c r="U21" s="68">
        <v>0.0478</v>
      </c>
      <c r="V21" s="68">
        <v>0.032</v>
      </c>
      <c r="W21" s="68">
        <v>0.0527</v>
      </c>
      <c r="X21" s="69">
        <v>0</v>
      </c>
      <c r="Y21" s="68">
        <v>0</v>
      </c>
      <c r="Z21" s="68">
        <v>0</v>
      </c>
      <c r="AA21" s="68">
        <v>0</v>
      </c>
      <c r="AB21" s="68">
        <v>0.0509</v>
      </c>
      <c r="AC21" s="68">
        <v>0.0491</v>
      </c>
      <c r="AD21" s="66">
        <v>0.0509</v>
      </c>
      <c r="AE21" s="66">
        <v>0</v>
      </c>
      <c r="AF21" s="66">
        <v>0.045</v>
      </c>
      <c r="AG21" s="66">
        <v>0.045</v>
      </c>
      <c r="AH21" s="66">
        <v>0</v>
      </c>
      <c r="AI21" s="66">
        <v>0</v>
      </c>
    </row>
    <row r="22" spans="2:35" s="66" customFormat="1" ht="12.75">
      <c r="B22" s="36" t="s">
        <v>181</v>
      </c>
      <c r="F22" s="68">
        <v>0.0262</v>
      </c>
      <c r="G22" s="68">
        <v>0.0262</v>
      </c>
      <c r="H22" s="68">
        <v>0.0262</v>
      </c>
      <c r="I22" s="68">
        <v>0.0063</v>
      </c>
      <c r="J22" s="68">
        <v>0.0063</v>
      </c>
      <c r="K22" s="68">
        <v>0.0063</v>
      </c>
      <c r="L22" s="68">
        <v>0.0229</v>
      </c>
      <c r="M22" s="68">
        <v>0.0183</v>
      </c>
      <c r="N22" s="68">
        <v>0.01</v>
      </c>
      <c r="O22" s="68">
        <v>0.019</v>
      </c>
      <c r="P22" s="68">
        <v>0.0147</v>
      </c>
      <c r="Q22" s="68">
        <v>0.0182</v>
      </c>
      <c r="R22" s="68">
        <v>0.0182</v>
      </c>
      <c r="S22" s="68">
        <v>0.0245</v>
      </c>
      <c r="T22" s="68">
        <v>0.0206</v>
      </c>
      <c r="U22" s="68">
        <v>0.027</v>
      </c>
      <c r="V22" s="68">
        <v>0.0107</v>
      </c>
      <c r="W22" s="68">
        <v>0.0314</v>
      </c>
      <c r="X22" s="69">
        <v>0</v>
      </c>
      <c r="Y22" s="68">
        <v>0</v>
      </c>
      <c r="Z22" s="68">
        <v>0.018</v>
      </c>
      <c r="AA22" s="68">
        <v>0.018</v>
      </c>
      <c r="AB22" s="68">
        <v>0.0282</v>
      </c>
      <c r="AC22" s="68">
        <v>0.0296</v>
      </c>
      <c r="AD22" s="66">
        <v>0.0282</v>
      </c>
      <c r="AE22" s="66">
        <v>0</v>
      </c>
      <c r="AF22" s="66">
        <v>0.0223</v>
      </c>
      <c r="AG22" s="66">
        <v>0.0223</v>
      </c>
      <c r="AH22" s="66">
        <v>0</v>
      </c>
      <c r="AI22" s="66">
        <v>0</v>
      </c>
    </row>
    <row r="23" spans="2:35" s="66" customFormat="1" ht="12.75">
      <c r="B23" s="36" t="s">
        <v>182</v>
      </c>
      <c r="F23" s="68">
        <v>0.0632</v>
      </c>
      <c r="G23" s="68">
        <v>0.0632</v>
      </c>
      <c r="H23" s="68">
        <v>0.0632</v>
      </c>
      <c r="I23" s="68">
        <v>0.0418</v>
      </c>
      <c r="J23" s="68">
        <v>0.0418</v>
      </c>
      <c r="K23" s="68">
        <v>0.0418</v>
      </c>
      <c r="L23" s="68">
        <v>0.056</v>
      </c>
      <c r="M23" s="68">
        <v>0.0394</v>
      </c>
      <c r="N23" s="68">
        <v>0.035</v>
      </c>
      <c r="O23" s="68">
        <v>0.0531</v>
      </c>
      <c r="P23" s="68">
        <v>0.048</v>
      </c>
      <c r="Q23" s="68">
        <v>0.042</v>
      </c>
      <c r="R23" s="68">
        <v>0.042</v>
      </c>
      <c r="S23" s="68">
        <v>0.0648</v>
      </c>
      <c r="T23" s="68">
        <v>0.0365</v>
      </c>
      <c r="U23" s="68">
        <v>0.0499</v>
      </c>
      <c r="V23" s="68">
        <v>0.0294</v>
      </c>
      <c r="W23" s="68">
        <v>0.0585</v>
      </c>
      <c r="X23" s="69">
        <v>0</v>
      </c>
      <c r="Y23" s="68">
        <v>0</v>
      </c>
      <c r="Z23" s="68">
        <v>0.0568</v>
      </c>
      <c r="AA23" s="68">
        <v>0.0568</v>
      </c>
      <c r="AB23" s="68">
        <v>0.0494</v>
      </c>
      <c r="AC23" s="68">
        <v>0.0481</v>
      </c>
      <c r="AD23" s="66">
        <v>0.0494</v>
      </c>
      <c r="AE23" s="66">
        <v>0</v>
      </c>
      <c r="AF23" s="66">
        <v>0.0484</v>
      </c>
      <c r="AG23" s="66">
        <v>0.0484</v>
      </c>
      <c r="AH23" s="66">
        <v>0</v>
      </c>
      <c r="AI23" s="66">
        <v>0</v>
      </c>
    </row>
    <row r="24" spans="2:35" s="66" customFormat="1" ht="12.75">
      <c r="B24" s="36" t="s">
        <v>183</v>
      </c>
      <c r="F24" s="68">
        <v>0.0184</v>
      </c>
      <c r="G24" s="68">
        <v>0.0184</v>
      </c>
      <c r="H24" s="68">
        <v>0.0184</v>
      </c>
      <c r="I24" s="68">
        <v>0.0184</v>
      </c>
      <c r="J24" s="68">
        <v>0.0184</v>
      </c>
      <c r="K24" s="68">
        <v>0.0184</v>
      </c>
      <c r="L24" s="68">
        <v>0.0126</v>
      </c>
      <c r="M24" s="68">
        <v>0.0135</v>
      </c>
      <c r="N24" s="68">
        <v>0.045</v>
      </c>
      <c r="O24" s="68">
        <v>0.0136</v>
      </c>
      <c r="P24" s="68">
        <v>0.0112</v>
      </c>
      <c r="Q24" s="68">
        <v>0.0164</v>
      </c>
      <c r="R24" s="68">
        <v>0.0164</v>
      </c>
      <c r="S24" s="68">
        <v>0.0037</v>
      </c>
      <c r="T24" s="68">
        <v>0.0037</v>
      </c>
      <c r="U24" s="68">
        <v>0.0037</v>
      </c>
      <c r="V24" s="68">
        <v>0.0011</v>
      </c>
      <c r="W24" s="68">
        <v>0.0174</v>
      </c>
      <c r="X24" s="69">
        <v>0</v>
      </c>
      <c r="Y24" s="68">
        <v>0</v>
      </c>
      <c r="Z24" s="68">
        <v>0.0128</v>
      </c>
      <c r="AA24" s="68">
        <v>0.0128</v>
      </c>
      <c r="AB24" s="68">
        <v>0.0164</v>
      </c>
      <c r="AC24" s="68">
        <v>0.0164</v>
      </c>
      <c r="AD24" s="66">
        <v>0.0164</v>
      </c>
      <c r="AE24" s="66">
        <v>0</v>
      </c>
      <c r="AF24" s="66">
        <v>0.0106</v>
      </c>
      <c r="AG24" s="66">
        <v>0.0106</v>
      </c>
      <c r="AH24" s="66">
        <v>0</v>
      </c>
      <c r="AI24" s="66">
        <v>0</v>
      </c>
    </row>
    <row r="25" spans="1:29" s="3" customFormat="1" ht="12.75">
      <c r="A25" s="1" t="s">
        <v>83</v>
      </c>
      <c r="C25" s="7"/>
      <c r="D25"/>
      <c r="E25"/>
      <c r="F25" s="10"/>
      <c r="G25" s="10"/>
      <c r="H25" s="10"/>
      <c r="I25" s="54"/>
      <c r="J25" s="54"/>
      <c r="K25" s="10"/>
      <c r="L25" s="10"/>
      <c r="M25" s="10"/>
      <c r="N25" s="10"/>
      <c r="O25" s="10"/>
      <c r="P25" s="10"/>
      <c r="Q25" s="10"/>
      <c r="R25" s="10"/>
      <c r="S25" s="10"/>
      <c r="T25" s="10"/>
      <c r="U25" s="10"/>
      <c r="V25" s="10"/>
      <c r="W25" s="10"/>
      <c r="X25" s="13"/>
      <c r="Y25" s="10"/>
      <c r="Z25" s="10"/>
      <c r="AA25" s="10"/>
      <c r="AB25" s="10"/>
      <c r="AC25" s="10"/>
    </row>
    <row r="26" spans="2:35" s="3" customFormat="1" ht="12.75">
      <c r="B26" s="46" t="s">
        <v>166</v>
      </c>
      <c r="C26" s="37"/>
      <c r="F26" s="10">
        <v>0.22</v>
      </c>
      <c r="G26" s="10">
        <v>0.22</v>
      </c>
      <c r="H26" s="10">
        <v>0.22</v>
      </c>
      <c r="I26" s="54">
        <v>0.23</v>
      </c>
      <c r="J26" s="54">
        <v>0.23</v>
      </c>
      <c r="K26" s="54">
        <v>0.23</v>
      </c>
      <c r="L26" s="10">
        <v>0.27</v>
      </c>
      <c r="M26" s="10">
        <v>0.23</v>
      </c>
      <c r="N26" s="10">
        <v>0.25</v>
      </c>
      <c r="O26" s="10">
        <v>0.5</v>
      </c>
      <c r="P26" s="10">
        <v>0.5</v>
      </c>
      <c r="Q26" s="10">
        <v>0.52</v>
      </c>
      <c r="R26" s="10">
        <v>0.52</v>
      </c>
      <c r="S26" s="10">
        <v>0.59</v>
      </c>
      <c r="T26" s="10">
        <v>0.55</v>
      </c>
      <c r="U26" s="10">
        <v>0.55</v>
      </c>
      <c r="V26" s="10">
        <v>0.3</v>
      </c>
      <c r="W26" s="10">
        <v>0.27</v>
      </c>
      <c r="X26" s="13">
        <v>0</v>
      </c>
      <c r="Y26" s="10">
        <v>0</v>
      </c>
      <c r="Z26" s="10">
        <v>0.17</v>
      </c>
      <c r="AA26" s="10">
        <v>0.23</v>
      </c>
      <c r="AB26" s="10">
        <v>0.25</v>
      </c>
      <c r="AC26" s="10">
        <v>0.25</v>
      </c>
      <c r="AD26" s="3">
        <v>0.34</v>
      </c>
      <c r="AE26" s="3">
        <v>0</v>
      </c>
      <c r="AF26" s="3">
        <v>0.23</v>
      </c>
      <c r="AG26" s="3">
        <v>0.2</v>
      </c>
      <c r="AH26" s="3">
        <v>0</v>
      </c>
      <c r="AI26" s="3">
        <v>0</v>
      </c>
    </row>
    <row r="27" spans="2:35" s="3" customFormat="1" ht="12.75">
      <c r="B27" s="46" t="s">
        <v>88</v>
      </c>
      <c r="C27" s="37"/>
      <c r="F27" s="10">
        <v>0.029</v>
      </c>
      <c r="G27" s="10">
        <v>0.026</v>
      </c>
      <c r="H27" s="10">
        <v>0.034</v>
      </c>
      <c r="I27" s="54">
        <v>0.032</v>
      </c>
      <c r="J27" s="54">
        <v>0.031</v>
      </c>
      <c r="K27" s="10">
        <v>0.027</v>
      </c>
      <c r="L27" s="10">
        <v>0.04</v>
      </c>
      <c r="M27" s="10">
        <v>0.0292</v>
      </c>
      <c r="N27" s="10">
        <v>0.019</v>
      </c>
      <c r="O27" s="10">
        <v>0.065</v>
      </c>
      <c r="P27" s="10">
        <v>0.108</v>
      </c>
      <c r="Q27" s="10">
        <v>0.092</v>
      </c>
      <c r="R27" s="10">
        <v>0.099</v>
      </c>
      <c r="S27" s="10">
        <v>0.0256</v>
      </c>
      <c r="T27" s="10">
        <v>0.0406</v>
      </c>
      <c r="U27" s="10">
        <v>0.043</v>
      </c>
      <c r="V27" s="10">
        <v>0.0309</v>
      </c>
      <c r="W27" s="10">
        <v>0.175</v>
      </c>
      <c r="X27" s="13">
        <v>0.992</v>
      </c>
      <c r="Y27" s="10">
        <v>0.999</v>
      </c>
      <c r="Z27" s="10">
        <v>0.052</v>
      </c>
      <c r="AA27" s="10">
        <v>0.0312</v>
      </c>
      <c r="AB27" s="10">
        <v>0.182</v>
      </c>
      <c r="AC27" s="10">
        <v>0.188</v>
      </c>
      <c r="AD27" s="3">
        <v>0.0167</v>
      </c>
      <c r="AE27" s="3">
        <v>0</v>
      </c>
      <c r="AF27" s="3">
        <v>0.0234</v>
      </c>
      <c r="AG27" s="3">
        <v>0.0609</v>
      </c>
      <c r="AH27" s="3">
        <v>0</v>
      </c>
      <c r="AI27" s="3">
        <v>0</v>
      </c>
    </row>
    <row r="28" spans="2:35" s="3" customFormat="1" ht="12.75">
      <c r="B28" s="46" t="s">
        <v>167</v>
      </c>
      <c r="C28" s="37"/>
      <c r="F28" s="10">
        <v>0.285</v>
      </c>
      <c r="G28" s="10">
        <v>0.28</v>
      </c>
      <c r="H28" s="10">
        <v>0.301</v>
      </c>
      <c r="I28" s="54">
        <v>0.254</v>
      </c>
      <c r="J28" s="54">
        <f>G28/F28*I28</f>
        <v>0.24954385964912285</v>
      </c>
      <c r="K28" s="10">
        <f>H28/F28*I28</f>
        <v>0.26825964912280703</v>
      </c>
      <c r="L28" s="10">
        <v>0.0337</v>
      </c>
      <c r="M28" s="10">
        <v>0.3</v>
      </c>
      <c r="N28" s="10">
        <v>0.415</v>
      </c>
      <c r="O28" s="10">
        <v>0.078</v>
      </c>
      <c r="P28" s="10">
        <v>0.078</v>
      </c>
      <c r="Q28" s="10">
        <v>0.46</v>
      </c>
      <c r="R28" s="10">
        <v>0.46</v>
      </c>
      <c r="S28" s="10">
        <v>0.055</v>
      </c>
      <c r="T28" s="10">
        <v>0.0229</v>
      </c>
      <c r="U28" s="10">
        <v>0.0229</v>
      </c>
      <c r="V28" s="10">
        <v>0.195</v>
      </c>
      <c r="W28" s="10">
        <v>0.256</v>
      </c>
      <c r="X28" s="13">
        <v>0</v>
      </c>
      <c r="Y28" s="10">
        <v>0</v>
      </c>
      <c r="Z28" s="10">
        <v>0.12</v>
      </c>
      <c r="AA28" s="10">
        <v>0.318</v>
      </c>
      <c r="AB28" s="10">
        <v>0.101</v>
      </c>
      <c r="AC28" s="10">
        <v>0.101</v>
      </c>
      <c r="AD28" s="3">
        <v>0.0537</v>
      </c>
      <c r="AE28" s="3">
        <v>0</v>
      </c>
      <c r="AF28" s="3">
        <v>0.0366</v>
      </c>
      <c r="AG28" s="3">
        <v>0.268</v>
      </c>
      <c r="AH28" s="3">
        <v>0</v>
      </c>
      <c r="AI28" s="3">
        <v>0</v>
      </c>
    </row>
    <row r="29" spans="2:35" s="3" customFormat="1" ht="12.75">
      <c r="B29" s="46" t="s">
        <v>164</v>
      </c>
      <c r="C29" s="37"/>
      <c r="F29" s="10">
        <v>0.393</v>
      </c>
      <c r="G29" s="10">
        <v>0.471</v>
      </c>
      <c r="H29" s="10">
        <v>0.488</v>
      </c>
      <c r="I29" s="54">
        <v>0.475</v>
      </c>
      <c r="J29" s="54">
        <v>0.47</v>
      </c>
      <c r="K29" s="10">
        <v>0.51</v>
      </c>
      <c r="L29" s="10">
        <v>0.181</v>
      </c>
      <c r="M29" s="10">
        <v>0.568</v>
      </c>
      <c r="N29" s="10">
        <v>0.725</v>
      </c>
      <c r="O29" s="10">
        <v>0.42</v>
      </c>
      <c r="P29" s="10">
        <v>0.487</v>
      </c>
      <c r="Q29" s="10">
        <v>0.23</v>
      </c>
      <c r="R29" s="10">
        <v>0.4</v>
      </c>
      <c r="S29" s="10">
        <v>0.089</v>
      </c>
      <c r="T29" s="10">
        <v>0.108</v>
      </c>
      <c r="U29" s="10">
        <v>0.09</v>
      </c>
      <c r="V29" s="10">
        <v>0.46</v>
      </c>
      <c r="W29" s="10">
        <v>0.516</v>
      </c>
      <c r="X29" s="13">
        <v>0</v>
      </c>
      <c r="Y29" s="10">
        <v>0</v>
      </c>
      <c r="Z29" s="10">
        <v>0.293</v>
      </c>
      <c r="AA29" s="10">
        <v>0.581</v>
      </c>
      <c r="AB29" s="10">
        <v>0.149</v>
      </c>
      <c r="AC29" s="10">
        <v>0.134</v>
      </c>
      <c r="AD29" s="3">
        <v>0.103</v>
      </c>
      <c r="AE29" s="3">
        <v>0</v>
      </c>
      <c r="AF29" s="3">
        <v>0.118</v>
      </c>
      <c r="AG29" s="3">
        <v>0.607</v>
      </c>
      <c r="AH29" s="3">
        <v>0</v>
      </c>
      <c r="AI29" s="3">
        <v>0</v>
      </c>
    </row>
    <row r="30" spans="2:35" s="3" customFormat="1" ht="12.75">
      <c r="B30" s="46" t="s">
        <v>168</v>
      </c>
      <c r="C30" s="37"/>
      <c r="F30" s="10">
        <v>0.319</v>
      </c>
      <c r="G30" s="10">
        <v>0.367</v>
      </c>
      <c r="H30" s="10">
        <v>0.387</v>
      </c>
      <c r="I30" s="54">
        <v>0.375</v>
      </c>
      <c r="J30" s="54">
        <f>G30/F30*I30</f>
        <v>0.4314263322884012</v>
      </c>
      <c r="K30" s="10">
        <f>H30/F30*I30</f>
        <v>0.45493730407523514</v>
      </c>
      <c r="L30" s="10">
        <v>0.0577</v>
      </c>
      <c r="M30" s="10">
        <v>0.339</v>
      </c>
      <c r="N30" s="10">
        <v>0.488</v>
      </c>
      <c r="O30" s="10">
        <v>0.312</v>
      </c>
      <c r="P30" s="10">
        <v>0.312</v>
      </c>
      <c r="Q30" s="10">
        <v>0.213</v>
      </c>
      <c r="R30" s="10">
        <v>0.213</v>
      </c>
      <c r="S30" s="10">
        <v>0.079</v>
      </c>
      <c r="T30" s="10">
        <v>0.033</v>
      </c>
      <c r="U30" s="10">
        <v>0.033</v>
      </c>
      <c r="V30" s="10">
        <v>0.266</v>
      </c>
      <c r="W30" s="10">
        <v>0.418</v>
      </c>
      <c r="X30" s="10">
        <v>0</v>
      </c>
      <c r="Y30" s="10">
        <v>0</v>
      </c>
      <c r="Z30" s="10">
        <v>0.14</v>
      </c>
      <c r="AA30" s="10">
        <v>0.386</v>
      </c>
      <c r="AB30" s="10">
        <v>0.111</v>
      </c>
      <c r="AC30" s="10">
        <v>0.111</v>
      </c>
      <c r="AD30" s="3">
        <v>0.07</v>
      </c>
      <c r="AE30" s="3">
        <v>0</v>
      </c>
      <c r="AF30" s="3">
        <v>0.0417</v>
      </c>
      <c r="AG30" s="3">
        <v>0.392</v>
      </c>
      <c r="AH30" s="3">
        <v>0</v>
      </c>
      <c r="AI30" s="3">
        <v>0</v>
      </c>
    </row>
    <row r="31" spans="2:35" s="3" customFormat="1" ht="12.75">
      <c r="B31" s="46" t="s">
        <v>26</v>
      </c>
      <c r="C31" s="37"/>
      <c r="F31" s="10">
        <v>0.092</v>
      </c>
      <c r="G31" s="10">
        <v>0.085</v>
      </c>
      <c r="H31" s="10">
        <v>0.078</v>
      </c>
      <c r="I31" s="54">
        <v>0.095</v>
      </c>
      <c r="J31" s="54">
        <v>0.09</v>
      </c>
      <c r="K31" s="10">
        <v>0.08</v>
      </c>
      <c r="L31" s="10">
        <v>0.024</v>
      </c>
      <c r="M31" s="10">
        <v>0.083</v>
      </c>
      <c r="N31" s="10">
        <v>0.075</v>
      </c>
      <c r="O31" s="13">
        <v>0.1</v>
      </c>
      <c r="P31" s="10">
        <v>0.04</v>
      </c>
      <c r="Q31" s="10">
        <v>0.08</v>
      </c>
      <c r="R31" s="10">
        <v>0.052</v>
      </c>
      <c r="S31" s="10">
        <v>0.0286</v>
      </c>
      <c r="T31" s="10">
        <v>0.0146</v>
      </c>
      <c r="U31" s="10">
        <v>0.016</v>
      </c>
      <c r="V31" s="10">
        <v>0.0359</v>
      </c>
      <c r="W31" s="10">
        <v>0.0416</v>
      </c>
      <c r="X31" s="10">
        <v>0</v>
      </c>
      <c r="Y31" s="10">
        <v>0</v>
      </c>
      <c r="Z31" s="10">
        <v>0.033</v>
      </c>
      <c r="AA31" s="10">
        <v>0.101</v>
      </c>
      <c r="AB31" s="10">
        <v>0.058</v>
      </c>
      <c r="AC31" s="10">
        <v>0.081</v>
      </c>
      <c r="AD31" s="3">
        <v>0.069</v>
      </c>
      <c r="AE31" s="3">
        <v>0</v>
      </c>
      <c r="AF31" s="3">
        <v>0.0201</v>
      </c>
      <c r="AG31" s="3">
        <v>0.0205</v>
      </c>
      <c r="AH31" s="3">
        <v>1</v>
      </c>
      <c r="AI31" s="3">
        <v>1</v>
      </c>
    </row>
    <row r="32" spans="2:35" s="66" customFormat="1" ht="12.75">
      <c r="B32" s="46" t="s">
        <v>165</v>
      </c>
      <c r="F32" s="68">
        <v>0.2</v>
      </c>
      <c r="G32" s="68">
        <v>0.2292</v>
      </c>
      <c r="H32" s="68">
        <v>0.2302</v>
      </c>
      <c r="I32" s="68">
        <v>0.2326</v>
      </c>
      <c r="J32" s="68">
        <v>0.234</v>
      </c>
      <c r="K32" s="68">
        <v>0.2353</v>
      </c>
      <c r="L32" s="68">
        <v>0.1053</v>
      </c>
      <c r="M32" s="68">
        <v>0.0544</v>
      </c>
      <c r="N32" s="68">
        <v>0.1375</v>
      </c>
      <c r="O32" s="69">
        <v>0.0952</v>
      </c>
      <c r="P32" s="68">
        <v>0.1304</v>
      </c>
      <c r="Q32" s="68">
        <v>0.0435</v>
      </c>
      <c r="R32" s="68">
        <v>0.1</v>
      </c>
      <c r="S32" s="68">
        <v>0.0714</v>
      </c>
      <c r="T32" s="68">
        <v>0.0222</v>
      </c>
      <c r="U32" s="68">
        <v>0.0222</v>
      </c>
      <c r="V32" s="68">
        <v>0.0732</v>
      </c>
      <c r="W32" s="68">
        <v>0.16</v>
      </c>
      <c r="X32" s="68">
        <v>0</v>
      </c>
      <c r="Y32" s="68">
        <v>0</v>
      </c>
      <c r="Z32" s="68">
        <v>0.0938</v>
      </c>
      <c r="AA32" s="68">
        <v>0.1607</v>
      </c>
      <c r="AB32" s="68">
        <v>0.0154</v>
      </c>
      <c r="AC32" s="68">
        <v>0.1</v>
      </c>
      <c r="AD32" s="66">
        <v>0.0214</v>
      </c>
      <c r="AE32" s="66">
        <v>0</v>
      </c>
      <c r="AF32" s="66">
        <v>0.0625</v>
      </c>
      <c r="AG32" s="66">
        <v>0.1481</v>
      </c>
      <c r="AH32" s="66">
        <v>0</v>
      </c>
      <c r="AI32" s="66">
        <v>0</v>
      </c>
    </row>
    <row r="33" spans="2:35" s="66" customFormat="1" ht="12.75">
      <c r="B33" s="46" t="s">
        <v>169</v>
      </c>
      <c r="F33" s="68">
        <v>0.64</v>
      </c>
      <c r="G33" s="68">
        <v>0.64</v>
      </c>
      <c r="H33" s="68">
        <v>0.64</v>
      </c>
      <c r="I33" s="68">
        <v>0.89</v>
      </c>
      <c r="J33" s="68">
        <v>0.89</v>
      </c>
      <c r="K33" s="68">
        <v>0.89</v>
      </c>
      <c r="L33" s="68">
        <v>0.9</v>
      </c>
      <c r="M33" s="68">
        <v>0.7</v>
      </c>
      <c r="N33" s="68">
        <v>1</v>
      </c>
      <c r="O33" s="68">
        <v>1</v>
      </c>
      <c r="P33" s="68">
        <v>1</v>
      </c>
      <c r="Q33" s="68">
        <v>1</v>
      </c>
      <c r="R33" s="68">
        <v>1</v>
      </c>
      <c r="S33" s="68">
        <v>1</v>
      </c>
      <c r="T33" s="68">
        <v>0.9</v>
      </c>
      <c r="U33" s="68">
        <v>0.98</v>
      </c>
      <c r="V33" s="68">
        <v>0.8</v>
      </c>
      <c r="W33" s="68">
        <v>0.9</v>
      </c>
      <c r="X33" s="68">
        <v>0</v>
      </c>
      <c r="Y33" s="68">
        <v>0</v>
      </c>
      <c r="Z33" s="68">
        <v>0.9</v>
      </c>
      <c r="AA33" s="68">
        <v>0.53</v>
      </c>
      <c r="AB33" s="68">
        <v>0.9</v>
      </c>
      <c r="AC33" s="68">
        <v>0.9</v>
      </c>
      <c r="AD33" s="66">
        <v>0.9</v>
      </c>
      <c r="AE33" s="66">
        <v>0</v>
      </c>
      <c r="AF33" s="66">
        <v>0.9</v>
      </c>
      <c r="AG33" s="66">
        <v>0.7</v>
      </c>
      <c r="AH33" s="66">
        <v>0</v>
      </c>
      <c r="AI33" s="66">
        <v>0</v>
      </c>
    </row>
    <row r="34" spans="1:29" s="3" customFormat="1" ht="12.75">
      <c r="A34" s="1" t="s">
        <v>84</v>
      </c>
      <c r="B34" s="7"/>
      <c r="C34" s="7"/>
      <c r="D34"/>
      <c r="E34"/>
      <c r="F34" s="10"/>
      <c r="G34" s="10"/>
      <c r="H34" s="10"/>
      <c r="I34" s="54"/>
      <c r="J34" s="54"/>
      <c r="K34" s="10"/>
      <c r="L34" s="10"/>
      <c r="M34" s="10"/>
      <c r="N34" s="10"/>
      <c r="O34" s="10"/>
      <c r="P34" s="10"/>
      <c r="Q34" s="10"/>
      <c r="R34" s="10"/>
      <c r="S34" s="10"/>
      <c r="T34" s="10"/>
      <c r="U34" s="10"/>
      <c r="V34" s="10"/>
      <c r="W34" s="10"/>
      <c r="X34" s="10"/>
      <c r="Y34" s="10"/>
      <c r="Z34" s="10"/>
      <c r="AA34" s="10"/>
      <c r="AB34" s="10"/>
      <c r="AC34" s="10"/>
    </row>
    <row r="35" spans="2:35" s="3" customFormat="1" ht="12.75">
      <c r="B35" s="37" t="s">
        <v>3</v>
      </c>
      <c r="C35" s="37"/>
      <c r="F35" s="10">
        <v>0.0163</v>
      </c>
      <c r="G35" s="10">
        <v>0.0137</v>
      </c>
      <c r="H35" s="10">
        <v>0.0119</v>
      </c>
      <c r="I35" s="54">
        <v>0.0132</v>
      </c>
      <c r="J35" s="54">
        <v>0.0174</v>
      </c>
      <c r="K35" s="54">
        <v>0.0174</v>
      </c>
      <c r="L35" s="10">
        <v>0.0005</v>
      </c>
      <c r="M35" s="10">
        <v>0.0052</v>
      </c>
      <c r="N35" s="10">
        <v>0.003</v>
      </c>
      <c r="O35" s="10">
        <v>0.0029</v>
      </c>
      <c r="P35" s="10">
        <v>0.0029</v>
      </c>
      <c r="Q35" s="10">
        <v>0.0032</v>
      </c>
      <c r="R35" s="10">
        <v>0.0032</v>
      </c>
      <c r="S35" s="10">
        <v>0.0007</v>
      </c>
      <c r="T35" s="10">
        <v>0.0003</v>
      </c>
      <c r="U35" s="10">
        <v>0.0003</v>
      </c>
      <c r="V35" s="10">
        <v>0.0025</v>
      </c>
      <c r="W35" s="10">
        <v>0.0017</v>
      </c>
      <c r="X35" s="10">
        <v>0</v>
      </c>
      <c r="Y35" s="10">
        <v>0</v>
      </c>
      <c r="Z35" s="10">
        <v>0.0001</v>
      </c>
      <c r="AA35" s="10">
        <v>0.0058</v>
      </c>
      <c r="AB35" s="10">
        <v>0.0027</v>
      </c>
      <c r="AC35" s="10">
        <v>0.0027</v>
      </c>
      <c r="AD35" s="3">
        <v>0.004</v>
      </c>
      <c r="AE35" s="3">
        <v>0</v>
      </c>
      <c r="AF35" s="3">
        <v>0.0005</v>
      </c>
      <c r="AG35" s="3">
        <v>0.0044</v>
      </c>
      <c r="AH35" s="3">
        <v>0.22</v>
      </c>
      <c r="AI35" s="3">
        <v>0.223</v>
      </c>
    </row>
    <row r="36" spans="2:35" s="66" customFormat="1" ht="12.75">
      <c r="B36" s="66" t="s">
        <v>5</v>
      </c>
      <c r="F36" s="68">
        <v>0.0034</v>
      </c>
      <c r="G36" s="68">
        <v>0.0038</v>
      </c>
      <c r="H36" s="68">
        <v>0</v>
      </c>
      <c r="I36" s="68">
        <v>0</v>
      </c>
      <c r="J36" s="68">
        <v>0.0041</v>
      </c>
      <c r="K36" s="68">
        <v>0.0041</v>
      </c>
      <c r="L36" s="68">
        <v>0.0013</v>
      </c>
      <c r="M36" s="68">
        <v>0</v>
      </c>
      <c r="N36" s="68">
        <v>0.0067</v>
      </c>
      <c r="O36" s="68">
        <v>0.0013</v>
      </c>
      <c r="P36" s="68">
        <v>0.0017</v>
      </c>
      <c r="Q36" s="68">
        <v>0.0028</v>
      </c>
      <c r="R36" s="68">
        <v>0.0028</v>
      </c>
      <c r="S36" s="68">
        <v>0.0007</v>
      </c>
      <c r="T36" s="68">
        <v>0.0005</v>
      </c>
      <c r="U36" s="68">
        <v>0.0005</v>
      </c>
      <c r="V36" s="68">
        <v>0.0018</v>
      </c>
      <c r="W36" s="68">
        <v>0</v>
      </c>
      <c r="X36" s="68">
        <v>0</v>
      </c>
      <c r="Y36" s="68">
        <v>0</v>
      </c>
      <c r="Z36" s="68">
        <v>0.001</v>
      </c>
      <c r="AA36" s="68">
        <v>0</v>
      </c>
      <c r="AB36" s="68">
        <v>0.0003</v>
      </c>
      <c r="AC36" s="68">
        <v>0.0003</v>
      </c>
      <c r="AD36" s="66">
        <v>0</v>
      </c>
      <c r="AE36" s="66">
        <v>0</v>
      </c>
      <c r="AF36" s="66">
        <v>0.0009</v>
      </c>
      <c r="AG36" s="66">
        <v>0</v>
      </c>
      <c r="AH36" s="66">
        <v>0</v>
      </c>
      <c r="AI36" s="66">
        <v>0.0012</v>
      </c>
    </row>
    <row r="37" spans="2:35" s="3" customFormat="1" ht="12.75">
      <c r="B37" s="37" t="s">
        <v>6</v>
      </c>
      <c r="C37" s="37"/>
      <c r="F37" s="10">
        <v>0.0034</v>
      </c>
      <c r="G37" s="10">
        <v>0.0035</v>
      </c>
      <c r="H37" s="10">
        <v>0.0027</v>
      </c>
      <c r="I37" s="54">
        <v>0.0026</v>
      </c>
      <c r="J37" s="54">
        <v>0.0033</v>
      </c>
      <c r="K37" s="54">
        <v>0.0033</v>
      </c>
      <c r="L37" s="10">
        <v>0.0012</v>
      </c>
      <c r="M37" s="10">
        <v>0.0019</v>
      </c>
      <c r="N37" s="10">
        <v>0.0023</v>
      </c>
      <c r="O37" s="10">
        <v>0.0027</v>
      </c>
      <c r="P37" s="10">
        <v>0.0027</v>
      </c>
      <c r="Q37" s="10">
        <v>0.0065</v>
      </c>
      <c r="R37" s="10">
        <v>0.0065</v>
      </c>
      <c r="S37" s="10">
        <v>0.0015</v>
      </c>
      <c r="T37" s="10">
        <v>0.0012</v>
      </c>
      <c r="U37" s="10">
        <v>0.0011</v>
      </c>
      <c r="V37" s="10">
        <v>0.0018</v>
      </c>
      <c r="W37" s="10">
        <v>0.0038</v>
      </c>
      <c r="X37" s="10">
        <v>0</v>
      </c>
      <c r="Y37" s="10">
        <v>0</v>
      </c>
      <c r="Z37" s="10">
        <v>0.0016</v>
      </c>
      <c r="AA37" s="10">
        <v>0.0021</v>
      </c>
      <c r="AB37" s="10">
        <v>0.0027</v>
      </c>
      <c r="AC37" s="10">
        <v>0.0029</v>
      </c>
      <c r="AD37" s="3">
        <v>0.0031</v>
      </c>
      <c r="AE37" s="3">
        <v>0</v>
      </c>
      <c r="AF37" s="3">
        <v>0.0013</v>
      </c>
      <c r="AG37" s="3">
        <v>0.0017</v>
      </c>
      <c r="AH37" s="3">
        <v>0.0059</v>
      </c>
      <c r="AI37" s="3">
        <v>0.0999</v>
      </c>
    </row>
    <row r="38" spans="2:35" s="3" customFormat="1" ht="12.75">
      <c r="B38" s="37" t="s">
        <v>31</v>
      </c>
      <c r="C38" s="37"/>
      <c r="F38" s="10">
        <v>0.0021</v>
      </c>
      <c r="G38" s="10">
        <v>0.0022</v>
      </c>
      <c r="H38" s="10">
        <v>0.0024</v>
      </c>
      <c r="I38" s="54">
        <v>0.0031</v>
      </c>
      <c r="J38" s="54">
        <v>0.0027</v>
      </c>
      <c r="K38" s="54">
        <v>0.0027</v>
      </c>
      <c r="L38" s="10">
        <v>0.0035</v>
      </c>
      <c r="M38" s="10">
        <v>0.0029</v>
      </c>
      <c r="N38" s="10">
        <v>0.0007</v>
      </c>
      <c r="O38" s="10">
        <v>0.007</v>
      </c>
      <c r="P38" s="10">
        <v>0.007</v>
      </c>
      <c r="Q38" s="10">
        <v>0.014</v>
      </c>
      <c r="R38" s="10">
        <v>0.014</v>
      </c>
      <c r="S38" s="10">
        <v>0.0061</v>
      </c>
      <c r="T38" s="10">
        <v>0.0032</v>
      </c>
      <c r="U38" s="10">
        <v>0.0031</v>
      </c>
      <c r="V38" s="10">
        <v>0.0022</v>
      </c>
      <c r="W38" s="10">
        <v>0.0062</v>
      </c>
      <c r="X38" s="10">
        <v>0</v>
      </c>
      <c r="Y38" s="10">
        <v>0</v>
      </c>
      <c r="Z38" s="10">
        <v>0.0041</v>
      </c>
      <c r="AA38" s="10">
        <v>0.0031</v>
      </c>
      <c r="AB38" s="10">
        <v>0.0065</v>
      </c>
      <c r="AC38" s="10">
        <v>0.0065</v>
      </c>
      <c r="AD38" s="31">
        <v>0.0071</v>
      </c>
      <c r="AE38" s="3">
        <v>0</v>
      </c>
      <c r="AF38" s="3">
        <v>0.0044</v>
      </c>
      <c r="AG38" s="3">
        <v>0.0029</v>
      </c>
      <c r="AH38" s="3">
        <v>0.193</v>
      </c>
      <c r="AI38" s="3">
        <v>0.0004</v>
      </c>
    </row>
    <row r="39" spans="2:35" s="3" customFormat="1" ht="12.75">
      <c r="B39" s="37" t="s">
        <v>77</v>
      </c>
      <c r="C39" s="37"/>
      <c r="F39" s="10">
        <v>0.0256</v>
      </c>
      <c r="G39" s="10">
        <v>0.0156</v>
      </c>
      <c r="H39" s="10">
        <v>0.0156</v>
      </c>
      <c r="I39" s="54">
        <v>0.0285</v>
      </c>
      <c r="J39" s="54">
        <v>0.0235</v>
      </c>
      <c r="K39" s="54">
        <v>0.0235</v>
      </c>
      <c r="L39" s="10">
        <v>0.0057</v>
      </c>
      <c r="M39" s="10">
        <v>0.0257</v>
      </c>
      <c r="N39" s="10">
        <v>0.0237</v>
      </c>
      <c r="O39" s="10">
        <v>0.0058</v>
      </c>
      <c r="P39" s="10">
        <v>0.0058</v>
      </c>
      <c r="Q39" s="10">
        <v>0.0183</v>
      </c>
      <c r="R39" s="10">
        <v>0.0183</v>
      </c>
      <c r="S39" s="10">
        <v>0.0048</v>
      </c>
      <c r="T39" s="10">
        <v>0.0044</v>
      </c>
      <c r="U39" s="10">
        <v>0.0033</v>
      </c>
      <c r="V39" s="10">
        <v>0.0114</v>
      </c>
      <c r="W39" s="10">
        <v>0.0124</v>
      </c>
      <c r="X39" s="10">
        <v>0</v>
      </c>
      <c r="Y39" s="10">
        <v>0</v>
      </c>
      <c r="Z39" s="10">
        <v>0.0051</v>
      </c>
      <c r="AA39" s="10">
        <v>0.0288</v>
      </c>
      <c r="AB39" s="10">
        <v>0.0201</v>
      </c>
      <c r="AC39" s="10">
        <v>0.018</v>
      </c>
      <c r="AD39" s="3">
        <v>0.0222</v>
      </c>
      <c r="AE39" s="3">
        <v>0</v>
      </c>
      <c r="AF39" s="3">
        <v>0.004</v>
      </c>
      <c r="AG39" s="3">
        <v>0.0224</v>
      </c>
      <c r="AH39" s="3">
        <v>0.0007</v>
      </c>
      <c r="AI39" s="3">
        <v>0.0036</v>
      </c>
    </row>
    <row r="40" spans="2:35" s="3" customFormat="1" ht="12.75">
      <c r="B40" s="37" t="s">
        <v>4</v>
      </c>
      <c r="C40" s="37"/>
      <c r="F40" s="10">
        <v>0.0015</v>
      </c>
      <c r="G40" s="10">
        <v>0.0012</v>
      </c>
      <c r="H40" s="10">
        <v>0.0007</v>
      </c>
      <c r="I40" s="54">
        <v>0.0002</v>
      </c>
      <c r="J40" s="54">
        <v>0.0016</v>
      </c>
      <c r="K40" s="54">
        <v>0.0016</v>
      </c>
      <c r="L40" s="10">
        <v>0.0001</v>
      </c>
      <c r="M40" s="10">
        <v>0.0012</v>
      </c>
      <c r="N40" s="10">
        <v>0.0014</v>
      </c>
      <c r="O40" s="10">
        <v>0.0015</v>
      </c>
      <c r="P40" s="10">
        <v>0.0015</v>
      </c>
      <c r="Q40" s="10">
        <v>0.003</v>
      </c>
      <c r="R40" s="10">
        <v>0.003</v>
      </c>
      <c r="S40" s="10">
        <v>0.0006</v>
      </c>
      <c r="T40" s="10">
        <v>0.0001</v>
      </c>
      <c r="U40" s="10">
        <v>0.0001</v>
      </c>
      <c r="V40" s="10">
        <v>0.0001</v>
      </c>
      <c r="W40" s="10">
        <v>0.0001</v>
      </c>
      <c r="X40" s="10">
        <v>0</v>
      </c>
      <c r="Y40" s="10">
        <v>0</v>
      </c>
      <c r="Z40" s="10">
        <v>0.0002</v>
      </c>
      <c r="AA40" s="10">
        <v>0.0009</v>
      </c>
      <c r="AB40" s="10">
        <v>0.0004</v>
      </c>
      <c r="AC40" s="10">
        <v>0.0004</v>
      </c>
      <c r="AD40" s="3">
        <v>0.0007</v>
      </c>
      <c r="AE40" s="3">
        <v>0</v>
      </c>
      <c r="AF40" s="3">
        <v>0.0001</v>
      </c>
      <c r="AG40" s="3">
        <v>0.001</v>
      </c>
      <c r="AH40" s="3">
        <v>0.0005</v>
      </c>
      <c r="AI40" s="3">
        <v>0</v>
      </c>
    </row>
    <row r="41" spans="2:35" s="3" customFormat="1" ht="12.75">
      <c r="B41" s="37" t="s">
        <v>32</v>
      </c>
      <c r="C41" s="37"/>
      <c r="F41" s="10">
        <v>0.003</v>
      </c>
      <c r="G41" s="10">
        <v>0.0028</v>
      </c>
      <c r="H41" s="10">
        <v>0.0027</v>
      </c>
      <c r="I41" s="54">
        <v>0.0028</v>
      </c>
      <c r="J41" s="54">
        <v>0.0031</v>
      </c>
      <c r="K41" s="54">
        <v>0.0031</v>
      </c>
      <c r="L41" s="10">
        <v>0.0015</v>
      </c>
      <c r="M41" s="10">
        <v>0.0024</v>
      </c>
      <c r="N41" s="10">
        <v>0.0017</v>
      </c>
      <c r="O41" s="10">
        <v>0.0034</v>
      </c>
      <c r="P41" s="10">
        <v>0.004</v>
      </c>
      <c r="Q41" s="10">
        <v>0.004</v>
      </c>
      <c r="R41" s="10">
        <v>0.004</v>
      </c>
      <c r="S41" s="10">
        <v>0.009</v>
      </c>
      <c r="T41" s="10">
        <v>0.0011</v>
      </c>
      <c r="U41" s="10">
        <v>0.0014</v>
      </c>
      <c r="V41" s="10">
        <v>0.001</v>
      </c>
      <c r="W41" s="10">
        <v>0.0027</v>
      </c>
      <c r="X41" s="10">
        <v>0</v>
      </c>
      <c r="Y41" s="10">
        <v>0</v>
      </c>
      <c r="Z41" s="10">
        <v>0.0021</v>
      </c>
      <c r="AA41" s="10">
        <v>0.0024</v>
      </c>
      <c r="AB41" s="10">
        <v>0.0035</v>
      </c>
      <c r="AC41" s="10">
        <v>0.0024</v>
      </c>
      <c r="AD41" s="3">
        <v>0.0046</v>
      </c>
      <c r="AE41" s="3">
        <v>0</v>
      </c>
      <c r="AF41" s="3">
        <v>0.0014</v>
      </c>
      <c r="AG41" s="3">
        <v>0.0021</v>
      </c>
      <c r="AH41" s="3">
        <v>0.0114</v>
      </c>
      <c r="AI41" s="3">
        <v>0</v>
      </c>
    </row>
    <row r="42" spans="2:35" s="35" customFormat="1" ht="12.75">
      <c r="B42" s="38" t="s">
        <v>33</v>
      </c>
      <c r="C42" s="38"/>
      <c r="F42" s="39">
        <v>0</v>
      </c>
      <c r="G42" s="39">
        <v>0</v>
      </c>
      <c r="H42" s="39"/>
      <c r="I42" s="56">
        <v>0</v>
      </c>
      <c r="J42" s="56">
        <v>0</v>
      </c>
      <c r="K42" s="56">
        <v>0</v>
      </c>
      <c r="L42" s="39">
        <v>0.35</v>
      </c>
      <c r="M42" s="39">
        <v>0.72</v>
      </c>
      <c r="N42" s="39">
        <v>0.07</v>
      </c>
      <c r="O42" s="39">
        <v>0.1</v>
      </c>
      <c r="P42" s="39">
        <v>0.08</v>
      </c>
      <c r="Q42" s="39">
        <v>0.18</v>
      </c>
      <c r="R42" s="39">
        <v>0.18</v>
      </c>
      <c r="S42" s="39">
        <v>0.09</v>
      </c>
      <c r="T42" s="39">
        <v>0.31</v>
      </c>
      <c r="U42" s="39">
        <v>0.43</v>
      </c>
      <c r="V42" s="39">
        <v>0.1</v>
      </c>
      <c r="W42" s="39">
        <v>0</v>
      </c>
      <c r="X42" s="39">
        <v>0</v>
      </c>
      <c r="Y42" s="39">
        <v>0</v>
      </c>
      <c r="Z42" s="39">
        <v>0.06</v>
      </c>
      <c r="AA42" s="39">
        <v>0</v>
      </c>
      <c r="AB42" s="39">
        <v>0</v>
      </c>
      <c r="AC42" s="39">
        <v>0</v>
      </c>
      <c r="AD42" s="35">
        <v>0.12</v>
      </c>
      <c r="AE42" s="35">
        <v>0</v>
      </c>
      <c r="AF42" s="35">
        <v>0.5</v>
      </c>
      <c r="AG42" s="35">
        <v>0</v>
      </c>
      <c r="AH42" s="35">
        <v>10</v>
      </c>
      <c r="AI42" s="35">
        <v>0</v>
      </c>
    </row>
    <row r="43" spans="2:35" s="35" customFormat="1" ht="12.75">
      <c r="B43" s="38" t="s">
        <v>34</v>
      </c>
      <c r="C43" s="38"/>
      <c r="F43" s="39">
        <v>12.7</v>
      </c>
      <c r="G43" s="39">
        <v>17.7</v>
      </c>
      <c r="H43" s="39">
        <v>9.9</v>
      </c>
      <c r="I43" s="56">
        <v>12.1</v>
      </c>
      <c r="J43" s="56">
        <v>11.1</v>
      </c>
      <c r="K43" s="56">
        <v>11.1</v>
      </c>
      <c r="L43" s="39">
        <v>5.3</v>
      </c>
      <c r="M43" s="41">
        <v>7.7</v>
      </c>
      <c r="N43" s="39">
        <v>5.4</v>
      </c>
      <c r="O43" s="39">
        <v>11.3</v>
      </c>
      <c r="P43" s="39">
        <v>11.3</v>
      </c>
      <c r="Q43" s="39">
        <v>83.9</v>
      </c>
      <c r="R43" s="39">
        <v>83.9</v>
      </c>
      <c r="S43" s="39">
        <v>4.76</v>
      </c>
      <c r="T43" s="39">
        <v>2.51</v>
      </c>
      <c r="U43" s="39">
        <v>4.8</v>
      </c>
      <c r="V43" s="39">
        <v>4.18</v>
      </c>
      <c r="W43" s="39">
        <v>7.9</v>
      </c>
      <c r="X43" s="39">
        <v>0</v>
      </c>
      <c r="Y43" s="39">
        <v>0</v>
      </c>
      <c r="Z43" s="39">
        <v>8.6</v>
      </c>
      <c r="AA43" s="39">
        <v>8</v>
      </c>
      <c r="AB43" s="39">
        <v>14.58</v>
      </c>
      <c r="AC43" s="39">
        <v>19.8</v>
      </c>
      <c r="AD43" s="35">
        <v>22.4</v>
      </c>
      <c r="AE43" s="35">
        <v>0</v>
      </c>
      <c r="AF43" s="35">
        <v>6.5</v>
      </c>
      <c r="AG43" s="35">
        <v>9</v>
      </c>
      <c r="AH43" s="35">
        <v>10</v>
      </c>
      <c r="AI43" s="35">
        <v>0</v>
      </c>
    </row>
    <row r="44" spans="2:35" s="35" customFormat="1" ht="12.75">
      <c r="B44" s="38" t="s">
        <v>35</v>
      </c>
      <c r="C44" s="38"/>
      <c r="F44" s="39">
        <v>0.17</v>
      </c>
      <c r="G44" s="39">
        <v>0.16</v>
      </c>
      <c r="H44" s="39">
        <v>0.13</v>
      </c>
      <c r="I44" s="56">
        <v>0.16</v>
      </c>
      <c r="J44" s="56">
        <v>0</v>
      </c>
      <c r="K44" s="56">
        <v>0</v>
      </c>
      <c r="L44" s="39">
        <v>0</v>
      </c>
      <c r="M44" s="39">
        <v>0</v>
      </c>
      <c r="N44" s="39">
        <v>0</v>
      </c>
      <c r="O44" s="39">
        <v>0.07</v>
      </c>
      <c r="P44" s="39">
        <v>0.07</v>
      </c>
      <c r="Q44" s="39">
        <v>0.09</v>
      </c>
      <c r="R44" s="39">
        <v>0.09</v>
      </c>
      <c r="S44" s="39">
        <v>0</v>
      </c>
      <c r="T44" s="39">
        <v>0.03</v>
      </c>
      <c r="U44" s="39">
        <v>0</v>
      </c>
      <c r="V44" s="39">
        <v>0</v>
      </c>
      <c r="W44" s="39">
        <v>0</v>
      </c>
      <c r="X44" s="39">
        <v>0</v>
      </c>
      <c r="Y44" s="39">
        <v>0</v>
      </c>
      <c r="Z44" s="39">
        <v>0.13</v>
      </c>
      <c r="AA44" s="39">
        <v>0</v>
      </c>
      <c r="AB44" s="39">
        <v>0</v>
      </c>
      <c r="AC44" s="39">
        <v>0</v>
      </c>
      <c r="AD44" s="35">
        <v>0</v>
      </c>
      <c r="AE44" s="35">
        <v>0</v>
      </c>
      <c r="AF44" s="35">
        <v>0.1</v>
      </c>
      <c r="AG44" s="35">
        <v>0</v>
      </c>
      <c r="AH44" s="35">
        <v>0</v>
      </c>
      <c r="AI44" s="35">
        <v>0</v>
      </c>
    </row>
    <row r="45" spans="2:35" s="35" customFormat="1" ht="12.75">
      <c r="B45" s="38" t="s">
        <v>36</v>
      </c>
      <c r="C45" s="38"/>
      <c r="F45" s="39">
        <v>227</v>
      </c>
      <c r="G45" s="39">
        <v>225</v>
      </c>
      <c r="H45" s="39">
        <v>155</v>
      </c>
      <c r="I45" s="56">
        <v>252</v>
      </c>
      <c r="J45" s="56">
        <v>280</v>
      </c>
      <c r="K45" s="56">
        <v>280</v>
      </c>
      <c r="L45" s="39">
        <v>59.5</v>
      </c>
      <c r="M45" s="39">
        <v>375</v>
      </c>
      <c r="N45" s="39">
        <v>200</v>
      </c>
      <c r="O45" s="39">
        <v>270</v>
      </c>
      <c r="P45" s="39">
        <v>221</v>
      </c>
      <c r="Q45" s="39">
        <v>560</v>
      </c>
      <c r="R45" s="39">
        <v>560</v>
      </c>
      <c r="S45" s="39">
        <v>159</v>
      </c>
      <c r="T45" s="39">
        <v>54.5</v>
      </c>
      <c r="U45" s="39">
        <v>30</v>
      </c>
      <c r="V45" s="39">
        <v>131</v>
      </c>
      <c r="W45" s="39">
        <v>107</v>
      </c>
      <c r="X45" s="39">
        <v>0</v>
      </c>
      <c r="Y45" s="39">
        <v>0</v>
      </c>
      <c r="Z45" s="39">
        <v>94.1</v>
      </c>
      <c r="AA45" s="39">
        <v>367</v>
      </c>
      <c r="AB45" s="39">
        <v>182</v>
      </c>
      <c r="AC45" s="39">
        <v>100</v>
      </c>
      <c r="AD45" s="35">
        <v>185</v>
      </c>
      <c r="AE45" s="35">
        <v>0</v>
      </c>
      <c r="AF45" s="35">
        <v>45.1</v>
      </c>
      <c r="AG45" s="35">
        <v>386</v>
      </c>
      <c r="AH45" s="35">
        <v>14400</v>
      </c>
      <c r="AI45" s="35">
        <v>770</v>
      </c>
    </row>
    <row r="46" spans="2:35" s="35" customFormat="1" ht="12.75">
      <c r="B46" s="38" t="s">
        <v>37</v>
      </c>
      <c r="C46" s="38"/>
      <c r="F46" s="39">
        <v>36</v>
      </c>
      <c r="G46" s="39">
        <v>28</v>
      </c>
      <c r="H46" s="39">
        <v>42</v>
      </c>
      <c r="I46" s="56">
        <v>32.4</v>
      </c>
      <c r="J46" s="56">
        <v>280</v>
      </c>
      <c r="K46" s="56">
        <v>280</v>
      </c>
      <c r="L46" s="39">
        <v>18.3</v>
      </c>
      <c r="M46" s="39">
        <v>44.8</v>
      </c>
      <c r="N46" s="39">
        <v>16</v>
      </c>
      <c r="O46" s="39">
        <v>40.9</v>
      </c>
      <c r="P46" s="39">
        <v>44</v>
      </c>
      <c r="Q46" s="39">
        <v>77.6</v>
      </c>
      <c r="R46" s="39">
        <v>77.6</v>
      </c>
      <c r="S46" s="39">
        <v>20.6</v>
      </c>
      <c r="T46" s="39">
        <v>7.9</v>
      </c>
      <c r="U46" s="39">
        <v>6.4</v>
      </c>
      <c r="V46" s="39">
        <v>23.5</v>
      </c>
      <c r="W46" s="39">
        <v>131</v>
      </c>
      <c r="X46" s="39">
        <v>0</v>
      </c>
      <c r="Y46" s="39">
        <v>0</v>
      </c>
      <c r="Z46" s="39">
        <v>40.3</v>
      </c>
      <c r="AA46" s="39">
        <v>66.3</v>
      </c>
      <c r="AB46" s="39">
        <v>34.5</v>
      </c>
      <c r="AC46" s="39">
        <v>39.6</v>
      </c>
      <c r="AD46" s="35">
        <v>35</v>
      </c>
      <c r="AE46" s="35">
        <v>0</v>
      </c>
      <c r="AF46" s="35">
        <v>36.6</v>
      </c>
      <c r="AG46" s="35">
        <v>79.5</v>
      </c>
      <c r="AH46" s="35">
        <v>300</v>
      </c>
      <c r="AI46" s="35">
        <v>0</v>
      </c>
    </row>
    <row r="47" spans="2:35" s="35" customFormat="1" ht="12.75">
      <c r="B47" s="38" t="s">
        <v>38</v>
      </c>
      <c r="C47" s="38"/>
      <c r="F47" s="39">
        <v>0.55</v>
      </c>
      <c r="G47" s="39">
        <v>0</v>
      </c>
      <c r="H47" s="39">
        <v>0</v>
      </c>
      <c r="I47" s="56">
        <v>0.18</v>
      </c>
      <c r="J47" s="56">
        <v>0</v>
      </c>
      <c r="K47" s="56">
        <v>0</v>
      </c>
      <c r="L47" s="39">
        <v>0</v>
      </c>
      <c r="M47" s="39">
        <v>0.15</v>
      </c>
      <c r="N47" s="39">
        <v>0</v>
      </c>
      <c r="O47" s="39">
        <v>0</v>
      </c>
      <c r="P47" s="39">
        <v>0.76</v>
      </c>
      <c r="Q47" s="39">
        <v>0.4</v>
      </c>
      <c r="R47" s="39">
        <v>0.4</v>
      </c>
      <c r="S47" s="39">
        <v>0</v>
      </c>
      <c r="T47" s="39">
        <v>0.14</v>
      </c>
      <c r="U47" s="39">
        <v>0</v>
      </c>
      <c r="V47" s="39">
        <v>0</v>
      </c>
      <c r="W47" s="39">
        <v>0</v>
      </c>
      <c r="X47" s="39">
        <v>0</v>
      </c>
      <c r="Y47" s="39">
        <v>0</v>
      </c>
      <c r="Z47" s="39">
        <v>0.24</v>
      </c>
      <c r="AA47" s="39">
        <v>0.07</v>
      </c>
      <c r="AB47" s="39">
        <v>0.12</v>
      </c>
      <c r="AC47" s="39">
        <v>0.12</v>
      </c>
      <c r="AD47" s="35">
        <v>0.51</v>
      </c>
      <c r="AE47" s="35">
        <v>0</v>
      </c>
      <c r="AF47" s="35">
        <v>0.05</v>
      </c>
      <c r="AG47" s="35">
        <v>0</v>
      </c>
      <c r="AH47" s="35">
        <v>0</v>
      </c>
      <c r="AI47" s="35">
        <v>0</v>
      </c>
    </row>
    <row r="48" spans="2:35" s="35" customFormat="1" ht="12.75">
      <c r="B48" s="38" t="s">
        <v>39</v>
      </c>
      <c r="C48" s="38"/>
      <c r="F48" s="39">
        <v>30</v>
      </c>
      <c r="G48" s="39">
        <v>31</v>
      </c>
      <c r="H48" s="39">
        <v>26</v>
      </c>
      <c r="I48" s="56">
        <v>19.5</v>
      </c>
      <c r="J48" s="56">
        <v>40.7</v>
      </c>
      <c r="K48" s="56">
        <v>40.7</v>
      </c>
      <c r="L48" s="39">
        <v>13</v>
      </c>
      <c r="M48" s="39">
        <v>24.5</v>
      </c>
      <c r="N48" s="39">
        <v>7</v>
      </c>
      <c r="O48" s="39">
        <v>106</v>
      </c>
      <c r="P48" s="39">
        <v>82</v>
      </c>
      <c r="Q48" s="39">
        <v>94.8</v>
      </c>
      <c r="R48" s="39">
        <v>94.8</v>
      </c>
      <c r="S48" s="39">
        <v>61.4</v>
      </c>
      <c r="T48" s="39">
        <v>24.2</v>
      </c>
      <c r="U48" s="39">
        <v>0</v>
      </c>
      <c r="V48" s="39">
        <v>17.7</v>
      </c>
      <c r="W48" s="39">
        <v>37.7</v>
      </c>
      <c r="X48" s="39">
        <v>0</v>
      </c>
      <c r="Y48" s="39">
        <v>0</v>
      </c>
      <c r="Z48" s="39">
        <v>40.8</v>
      </c>
      <c r="AA48" s="39">
        <v>29.8</v>
      </c>
      <c r="AB48" s="39">
        <v>59</v>
      </c>
      <c r="AC48" s="39">
        <v>61.8</v>
      </c>
      <c r="AD48" s="35">
        <v>57</v>
      </c>
      <c r="AE48" s="35">
        <v>0</v>
      </c>
      <c r="AF48" s="35">
        <v>38.1</v>
      </c>
      <c r="AG48" s="35">
        <v>28</v>
      </c>
      <c r="AH48" s="35">
        <v>100</v>
      </c>
      <c r="AI48" s="35">
        <v>0</v>
      </c>
    </row>
    <row r="49" spans="1:29" s="35" customFormat="1" ht="12.75">
      <c r="A49" s="40" t="s">
        <v>7</v>
      </c>
      <c r="B49" s="38"/>
      <c r="C49" s="38"/>
      <c r="F49" s="39"/>
      <c r="G49" s="39"/>
      <c r="H49" s="39"/>
      <c r="I49" s="56"/>
      <c r="J49" s="56"/>
      <c r="K49" s="39"/>
      <c r="L49" s="39"/>
      <c r="M49" s="39"/>
      <c r="N49" s="39"/>
      <c r="O49" s="39"/>
      <c r="P49" s="39"/>
      <c r="Q49" s="39"/>
      <c r="R49" s="39"/>
      <c r="S49" s="39"/>
      <c r="T49" s="39"/>
      <c r="U49" s="39"/>
      <c r="V49" s="39"/>
      <c r="W49" s="39"/>
      <c r="X49" s="39"/>
      <c r="Y49" s="39"/>
      <c r="Z49" s="39"/>
      <c r="AA49" s="39"/>
      <c r="AB49" s="39"/>
      <c r="AC49" s="39"/>
    </row>
    <row r="50" spans="2:35" s="59" customFormat="1" ht="12.75">
      <c r="B50" s="60" t="s">
        <v>149</v>
      </c>
      <c r="F50" s="61">
        <v>56</v>
      </c>
      <c r="G50" s="61">
        <v>46</v>
      </c>
      <c r="H50" s="61">
        <v>19.3</v>
      </c>
      <c r="I50" s="61">
        <v>155</v>
      </c>
      <c r="J50" s="61">
        <v>155</v>
      </c>
      <c r="K50" s="61">
        <v>155</v>
      </c>
      <c r="L50" s="61">
        <v>3.8</v>
      </c>
      <c r="M50" s="61">
        <v>0</v>
      </c>
      <c r="N50" s="61">
        <v>1</v>
      </c>
      <c r="O50" s="61">
        <v>0.8</v>
      </c>
      <c r="P50" s="61">
        <v>0.8</v>
      </c>
      <c r="Q50" s="61">
        <v>1.2</v>
      </c>
      <c r="R50" s="61">
        <v>1.2</v>
      </c>
      <c r="S50" s="61">
        <v>14</v>
      </c>
      <c r="T50" s="61">
        <v>1</v>
      </c>
      <c r="U50" s="61">
        <v>0</v>
      </c>
      <c r="V50" s="61">
        <v>18</v>
      </c>
      <c r="W50" s="61">
        <v>0</v>
      </c>
      <c r="X50" s="61">
        <v>0</v>
      </c>
      <c r="Y50" s="61">
        <v>0</v>
      </c>
      <c r="Z50" s="61">
        <v>0.2</v>
      </c>
      <c r="AA50" s="61">
        <v>0</v>
      </c>
      <c r="AB50" s="61">
        <v>1.6</v>
      </c>
      <c r="AC50" s="61">
        <v>1.6</v>
      </c>
      <c r="AD50" s="59">
        <v>0</v>
      </c>
      <c r="AE50" s="59">
        <v>0</v>
      </c>
      <c r="AF50" s="59">
        <v>0</v>
      </c>
      <c r="AG50" s="59">
        <v>59</v>
      </c>
      <c r="AH50" s="59">
        <v>0</v>
      </c>
      <c r="AI50" s="59">
        <v>0</v>
      </c>
    </row>
    <row r="51" spans="1:35" s="65" customFormat="1" ht="12.75">
      <c r="A51" s="62"/>
      <c r="B51" s="60" t="s">
        <v>150</v>
      </c>
      <c r="C51" s="63"/>
      <c r="D51" s="63"/>
      <c r="E51" s="63"/>
      <c r="F51" s="64">
        <v>2</v>
      </c>
      <c r="G51" s="64">
        <v>2</v>
      </c>
      <c r="H51" s="64">
        <v>1</v>
      </c>
      <c r="I51" s="64">
        <v>0</v>
      </c>
      <c r="J51" s="64">
        <v>0</v>
      </c>
      <c r="K51" s="64">
        <v>0</v>
      </c>
      <c r="L51" s="64">
        <v>0</v>
      </c>
      <c r="M51" s="64">
        <v>0</v>
      </c>
      <c r="N51" s="64">
        <v>7</v>
      </c>
      <c r="O51" s="64">
        <v>0</v>
      </c>
      <c r="P51" s="64">
        <v>0</v>
      </c>
      <c r="Q51" s="64">
        <v>0</v>
      </c>
      <c r="R51" s="64">
        <v>0</v>
      </c>
      <c r="S51" s="64">
        <v>0</v>
      </c>
      <c r="T51" s="64">
        <v>0</v>
      </c>
      <c r="U51" s="64">
        <v>0</v>
      </c>
      <c r="V51" s="64">
        <v>0.1</v>
      </c>
      <c r="W51" s="64">
        <v>0</v>
      </c>
      <c r="X51" s="61">
        <v>0</v>
      </c>
      <c r="Y51" s="61">
        <v>0</v>
      </c>
      <c r="Z51" s="64">
        <v>0</v>
      </c>
      <c r="AA51" s="64">
        <v>0</v>
      </c>
      <c r="AB51" s="64">
        <v>0</v>
      </c>
      <c r="AC51" s="64">
        <v>0</v>
      </c>
      <c r="AD51" s="65">
        <v>0</v>
      </c>
      <c r="AE51" s="65">
        <v>0</v>
      </c>
      <c r="AF51" s="65">
        <v>0</v>
      </c>
      <c r="AG51" s="65">
        <v>0</v>
      </c>
      <c r="AH51" s="65">
        <v>0</v>
      </c>
      <c r="AI51" s="65">
        <v>0</v>
      </c>
    </row>
    <row r="52" spans="1:35" s="65" customFormat="1" ht="12.75">
      <c r="A52" s="62"/>
      <c r="B52" s="60" t="s">
        <v>151</v>
      </c>
      <c r="C52" s="63"/>
      <c r="D52" s="63"/>
      <c r="E52" s="63"/>
      <c r="F52" s="64">
        <v>26</v>
      </c>
      <c r="G52" s="64">
        <v>11</v>
      </c>
      <c r="H52" s="64">
        <v>0</v>
      </c>
      <c r="I52" s="64">
        <v>0</v>
      </c>
      <c r="J52" s="64">
        <v>0</v>
      </c>
      <c r="K52" s="64">
        <v>0</v>
      </c>
      <c r="L52" s="64">
        <v>26.2</v>
      </c>
      <c r="M52" s="64">
        <v>0</v>
      </c>
      <c r="N52" s="64">
        <v>0</v>
      </c>
      <c r="O52" s="64">
        <v>29</v>
      </c>
      <c r="P52" s="64">
        <v>29</v>
      </c>
      <c r="Q52" s="64">
        <v>49.4</v>
      </c>
      <c r="R52" s="64">
        <v>49.4</v>
      </c>
      <c r="S52" s="64">
        <v>26</v>
      </c>
      <c r="T52" s="64">
        <v>25</v>
      </c>
      <c r="U52" s="64">
        <v>0</v>
      </c>
      <c r="V52" s="64">
        <v>0</v>
      </c>
      <c r="W52" s="64">
        <v>0</v>
      </c>
      <c r="X52" s="61">
        <v>0</v>
      </c>
      <c r="Y52" s="61">
        <v>0</v>
      </c>
      <c r="Z52" s="64">
        <v>15</v>
      </c>
      <c r="AA52" s="64">
        <v>0</v>
      </c>
      <c r="AB52" s="64">
        <v>36.6</v>
      </c>
      <c r="AC52" s="64">
        <v>36.6</v>
      </c>
      <c r="AD52" s="65">
        <v>0</v>
      </c>
      <c r="AE52" s="65">
        <v>0</v>
      </c>
      <c r="AF52" s="65">
        <v>17</v>
      </c>
      <c r="AG52" s="65">
        <v>0</v>
      </c>
      <c r="AH52" s="65">
        <v>0</v>
      </c>
      <c r="AI52" s="65">
        <v>0</v>
      </c>
    </row>
    <row r="53" spans="1:29" s="22" customFormat="1" ht="12.75">
      <c r="A53" s="1"/>
      <c r="B53"/>
      <c r="C53"/>
      <c r="D53"/>
      <c r="E53"/>
      <c r="F53" s="21"/>
      <c r="G53" s="21"/>
      <c r="H53" s="21"/>
      <c r="I53" s="57"/>
      <c r="J53" s="57"/>
      <c r="K53" s="21"/>
      <c r="L53" s="21"/>
      <c r="M53" s="21"/>
      <c r="N53" s="21"/>
      <c r="O53" s="21"/>
      <c r="P53" s="21"/>
      <c r="Q53" s="21"/>
      <c r="R53" s="21"/>
      <c r="S53" s="21"/>
      <c r="T53" s="21"/>
      <c r="U53" s="21"/>
      <c r="V53" s="21"/>
      <c r="W53" s="21"/>
      <c r="X53" s="21"/>
      <c r="Y53" s="21"/>
      <c r="Z53" s="21"/>
      <c r="AA53" s="21"/>
      <c r="AB53" s="21"/>
      <c r="AC53" s="21"/>
    </row>
    <row r="54" spans="1:29" s="22" customFormat="1" ht="12.75">
      <c r="A54" s="1"/>
      <c r="B54"/>
      <c r="C54"/>
      <c r="D54"/>
      <c r="E54"/>
      <c r="F54" s="21"/>
      <c r="G54" s="21"/>
      <c r="H54" s="21"/>
      <c r="I54" s="57"/>
      <c r="J54" s="57"/>
      <c r="K54" s="21"/>
      <c r="L54" s="21"/>
      <c r="M54" s="21"/>
      <c r="N54" s="21"/>
      <c r="O54" s="21"/>
      <c r="P54" s="21"/>
      <c r="Q54" s="21"/>
      <c r="R54" s="21"/>
      <c r="S54" s="21"/>
      <c r="T54" s="21"/>
      <c r="U54" s="21"/>
      <c r="V54" s="21"/>
      <c r="W54" s="21"/>
      <c r="X54" s="21"/>
      <c r="Y54" s="21"/>
      <c r="Z54" s="21"/>
      <c r="AA54" s="21"/>
      <c r="AB54" s="21"/>
      <c r="AC54" s="21"/>
    </row>
    <row r="55" spans="1:29" s="22" customFormat="1" ht="12.75">
      <c r="A55" s="1"/>
      <c r="B55"/>
      <c r="C55"/>
      <c r="D55"/>
      <c r="E55"/>
      <c r="F55" s="21"/>
      <c r="G55" s="21"/>
      <c r="H55" s="21"/>
      <c r="I55" s="57"/>
      <c r="J55" s="57"/>
      <c r="K55" s="21"/>
      <c r="L55" s="21"/>
      <c r="M55" s="21"/>
      <c r="N55" s="21"/>
      <c r="O55" s="21"/>
      <c r="P55" s="21"/>
      <c r="Q55" s="21"/>
      <c r="R55" s="21"/>
      <c r="S55" s="21"/>
      <c r="T55" s="21"/>
      <c r="U55" s="21"/>
      <c r="V55" s="21"/>
      <c r="W55" s="21"/>
      <c r="X55" s="21"/>
      <c r="Y55" s="21"/>
      <c r="Z55" s="21"/>
      <c r="AA55" s="21"/>
      <c r="AB55" s="21"/>
      <c r="AC55" s="21"/>
    </row>
    <row r="56" spans="1:29" s="22" customFormat="1" ht="12.75">
      <c r="A56" s="1"/>
      <c r="B56"/>
      <c r="C56"/>
      <c r="D56"/>
      <c r="E56"/>
      <c r="F56" s="21"/>
      <c r="G56" s="21"/>
      <c r="H56" s="21"/>
      <c r="I56" s="57"/>
      <c r="J56" s="57"/>
      <c r="K56" s="21"/>
      <c r="L56" s="21"/>
      <c r="M56" s="21"/>
      <c r="N56" s="21"/>
      <c r="O56" s="21"/>
      <c r="P56" s="21"/>
      <c r="Q56" s="21"/>
      <c r="R56" s="21"/>
      <c r="S56" s="21"/>
      <c r="T56" s="21"/>
      <c r="U56" s="21"/>
      <c r="V56" s="21"/>
      <c r="W56" s="21"/>
      <c r="X56" s="21"/>
      <c r="Y56" s="21"/>
      <c r="Z56" s="21"/>
      <c r="AA56" s="21"/>
      <c r="AB56" s="21"/>
      <c r="AC56" s="21"/>
    </row>
    <row r="57" spans="1:29" s="22" customFormat="1" ht="12.75">
      <c r="A57" s="1"/>
      <c r="B57"/>
      <c r="C57"/>
      <c r="D57"/>
      <c r="E57"/>
      <c r="F57" s="21"/>
      <c r="G57" s="21"/>
      <c r="H57" s="21"/>
      <c r="I57" s="57"/>
      <c r="J57" s="57"/>
      <c r="K57" s="21"/>
      <c r="L57" s="21"/>
      <c r="M57" s="21"/>
      <c r="N57" s="21"/>
      <c r="O57" s="21"/>
      <c r="P57" s="21"/>
      <c r="Q57" s="21"/>
      <c r="R57" s="21"/>
      <c r="S57" s="21"/>
      <c r="T57" s="21"/>
      <c r="U57" s="21"/>
      <c r="V57" s="21"/>
      <c r="W57" s="21"/>
      <c r="X57" s="21"/>
      <c r="Y57" s="21"/>
      <c r="Z57" s="21"/>
      <c r="AA57" s="21"/>
      <c r="AB57" s="21"/>
      <c r="AC57" s="21"/>
    </row>
    <row r="58" spans="1:29" s="24" customFormat="1" ht="12.75">
      <c r="A58" s="1"/>
      <c r="B58"/>
      <c r="C58"/>
      <c r="D58"/>
      <c r="E58"/>
      <c r="F58" s="23"/>
      <c r="G58" s="23"/>
      <c r="H58" s="23"/>
      <c r="I58" s="58"/>
      <c r="J58" s="58"/>
      <c r="K58" s="23"/>
      <c r="L58" s="23"/>
      <c r="M58" s="23"/>
      <c r="N58" s="23"/>
      <c r="O58" s="23"/>
      <c r="P58" s="23"/>
      <c r="Q58" s="23"/>
      <c r="R58" s="23"/>
      <c r="S58" s="23"/>
      <c r="T58" s="23"/>
      <c r="U58" s="23"/>
      <c r="V58" s="23"/>
      <c r="W58" s="23"/>
      <c r="X58" s="23"/>
      <c r="Y58" s="23"/>
      <c r="Z58" s="23"/>
      <c r="AA58" s="23"/>
      <c r="AB58" s="23"/>
      <c r="AC58" s="23"/>
    </row>
  </sheetData>
  <printOptions/>
  <pageMargins left="0.75" right="0.75" top="1" bottom="1" header="0.5" footer="0.5"/>
  <pageSetup horizontalDpi="204" verticalDpi="20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schuelke</dc:creator>
  <cp:keywords/>
  <dc:description/>
  <cp:lastModifiedBy>Jacob Schuelke</cp:lastModifiedBy>
  <cp:lastPrinted>2004-01-19T19:53:45Z</cp:lastPrinted>
  <dcterms:created xsi:type="dcterms:W3CDTF">2001-09-19T02:55:24Z</dcterms:created>
  <dcterms:modified xsi:type="dcterms:W3CDTF">2004-01-20T15:38:25Z</dcterms:modified>
  <cp:category/>
  <cp:version/>
  <cp:contentType/>
  <cp:contentStatus/>
</cp:coreProperties>
</file>